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615" tabRatio="785" firstSheet="1" activeTab="7"/>
  </bookViews>
  <sheets>
    <sheet name="封面" sheetId="4" r:id="rId1"/>
    <sheet name="目录" sheetId="5" r:id="rId2"/>
    <sheet name="1.2024年市本级公共预算" sheetId="6" r:id="rId3"/>
    <sheet name="2.2024年市本级基金" sheetId="7" r:id="rId4"/>
    <sheet name="3.新增债务限额分配" sheetId="11" r:id="rId5"/>
    <sheet name="4.市本级一般债项目表" sheetId="1" r:id="rId6"/>
    <sheet name="5.市本级专项债项目表" sheetId="2" r:id="rId7"/>
    <sheet name="6.置换重新安排项目情况表" sheetId="15" r:id="rId8"/>
    <sheet name="7.新增结转资金情况表" sheetId="14" r:id="rId9"/>
  </sheets>
  <definedNames>
    <definedName name="_xlnm._FilterDatabase" localSheetId="5" hidden="1">'4.市本级一般债项目表'!$A$5:$I$30</definedName>
    <definedName name="_xlnm._FilterDatabase" localSheetId="6" hidden="1">'5.市本级专项债项目表'!$A$4:$I$60</definedName>
    <definedName name="_3_?">#REF!</definedName>
    <definedName name="_6_??????">#REF!</definedName>
    <definedName name="_3_?" localSheetId="5">#REF!</definedName>
    <definedName name="_6_??????" localSheetId="5">#REF!</definedName>
    <definedName name="_xlnm.Print_Area" localSheetId="5">'4.市本级一般债项目表'!$A$1:$G$30</definedName>
    <definedName name="_xlnm.Print_Titles" localSheetId="5">'4.市本级一般债项目表'!$4:$4</definedName>
    <definedName name="_xlnm.Print_Area" localSheetId="6">'5.市本级专项债项目表'!$A$1:$G$60</definedName>
    <definedName name="_xlnm.Print_Titles" localSheetId="6">'5.市本级专项债项目表'!$4:$4</definedName>
    <definedName name="_3_?" localSheetId="0">#REF!</definedName>
    <definedName name="_6_??????" localSheetId="0">#REF!</definedName>
    <definedName name="_xlnm.Print_Area" localSheetId="0">封面!$A$1:$C$10</definedName>
    <definedName name="_3_?" localSheetId="1">#REF!</definedName>
    <definedName name="_6_??????" localSheetId="1">#REF!</definedName>
    <definedName name="_xlnm.Print_Area" localSheetId="1">目录!$A$2:$B$10</definedName>
    <definedName name="_3_?" localSheetId="2">#REF!</definedName>
    <definedName name="_6_??????" localSheetId="2">#REF!</definedName>
    <definedName name="_xlnm.Print_Area" localSheetId="2">'1.2024年市本级公共预算'!$A$1:$U$43</definedName>
    <definedName name="_3_?" localSheetId="3">#REF!</definedName>
    <definedName name="_6_??????" localSheetId="3">#REF!</definedName>
    <definedName name="_xlnm.Print_Area" localSheetId="3">'2.2024年市本级基金'!$A$1:$R$28</definedName>
    <definedName name="Z_1EDF9D2D_F302_4F56_9524_EBE6E9386DAE_.wvu.Cols" localSheetId="3" hidden="1">'2.2024年市本级基金'!#REF!,'2.2024年市本级基金'!#REF!</definedName>
    <definedName name="Z_1EDF9D2D_F302_4F56_9524_EBE6E9386DAE_.wvu.PrintArea" localSheetId="3" hidden="1">'2.2024年市本级基金'!$A$2:$Q$29</definedName>
    <definedName name="Z_DF95FD0B_57F2_4AD8_A56B_0BFA48D398AB_.wvu.Cols" localSheetId="3" hidden="1">'2.2024年市本级基金'!#REF!,'2.2024年市本级基金'!#REF!</definedName>
    <definedName name="Z_DF95FD0B_57F2_4AD8_A56B_0BFA48D398AB_.wvu.PrintArea" localSheetId="3" hidden="1">'2.2024年市本级基金'!$A$2:$Q$29</definedName>
    <definedName name="_xlnm._FilterDatabase" localSheetId="4" hidden="1">'3.新增债务限额分配'!$A$6:$M$14</definedName>
    <definedName name="_xlnm.Print_Area" localSheetId="4">'3.新增债务限额分配'!$A$1:$J$14</definedName>
    <definedName name="_xlnm.Print_Area" localSheetId="8">'7.新增结转资金情况表'!$A$1:$G$28</definedName>
    <definedName name="_xlnm.Print_Titles" localSheetId="7">'6.置换重新安排项目情况表'!$4:$4</definedName>
  </definedNames>
  <calcPr calcId="144525"/>
</workbook>
</file>

<file path=xl/comments1.xml><?xml version="1.0" encoding="utf-8"?>
<comments xmlns="http://schemas.openxmlformats.org/spreadsheetml/2006/main">
  <authors>
    <author>未定义</author>
    <author>nane</author>
  </authors>
  <commentList>
    <comment ref="O9" authorId="0">
      <text>
        <r>
          <rPr>
            <sz val="9"/>
            <rFont val="宋体"/>
            <charset val="134"/>
          </rPr>
          <t>广以7688、九年一贯制3000</t>
        </r>
      </text>
    </comment>
    <comment ref="O10" authorId="0">
      <text>
        <r>
          <rPr>
            <sz val="9"/>
            <rFont val="宋体"/>
            <charset val="134"/>
          </rPr>
          <t>省实验室1800</t>
        </r>
      </text>
    </comment>
    <comment ref="O11" authorId="0">
      <text>
        <r>
          <rPr>
            <sz val="9"/>
            <rFont val="宋体"/>
            <charset val="134"/>
          </rPr>
          <t>潮人码头4000</t>
        </r>
      </text>
    </comment>
    <comment ref="O13" authorId="0">
      <text>
        <r>
          <rPr>
            <sz val="9"/>
            <rFont val="宋体"/>
            <charset val="134"/>
          </rPr>
          <t>中心医院1200</t>
        </r>
      </text>
    </comment>
    <comment ref="O14" authorId="0">
      <text>
        <r>
          <rPr>
            <sz val="9"/>
            <rFont val="宋体"/>
            <charset val="134"/>
          </rPr>
          <t>龙珠6500</t>
        </r>
      </text>
    </comment>
    <comment ref="O15" authorId="1">
      <text>
        <r>
          <rPr>
            <sz val="9"/>
            <rFont val="宋体"/>
            <charset val="134"/>
          </rPr>
          <t>减去粤东西北结转17077万元、减去中心医院1200、减去补助区县19545、减去广以7688、减去省实验室2800、减去潮人码头4000、减去九年一贯制3000、减去公交车5409、减去龙珠6500</t>
        </r>
      </text>
    </comment>
    <comment ref="O17" authorId="1">
      <text>
        <r>
          <rPr>
            <sz val="9"/>
            <rFont val="宋体"/>
            <charset val="134"/>
          </rPr>
          <t>粤东西北结转17077万元、公交车5409</t>
        </r>
      </text>
    </comment>
    <comment ref="O34" authorId="1">
      <text>
        <r>
          <rPr>
            <b/>
            <sz val="9"/>
            <rFont val="宋体"/>
            <charset val="134"/>
          </rPr>
          <t>2024年补助2.0亿元转下达区县</t>
        </r>
      </text>
    </comment>
  </commentList>
</comments>
</file>

<file path=xl/sharedStrings.xml><?xml version="1.0" encoding="utf-8"?>
<sst xmlns="http://schemas.openxmlformats.org/spreadsheetml/2006/main" count="674" uniqueCount="370">
  <si>
    <r>
      <rPr>
        <sz val="26"/>
        <color rgb="FF000000"/>
        <rFont val="方正小标宋简体"/>
        <charset val="134"/>
      </rPr>
      <t>汕头市</t>
    </r>
    <r>
      <rPr>
        <sz val="26"/>
        <color rgb="FF000000"/>
        <rFont val="Times New Roman"/>
        <charset val="134"/>
      </rPr>
      <t>2024</t>
    </r>
    <r>
      <rPr>
        <sz val="26"/>
        <color rgb="FF000000"/>
        <rFont val="方正小标宋简体"/>
        <charset val="134"/>
      </rPr>
      <t>年本级预算调整方案</t>
    </r>
  </si>
  <si>
    <r>
      <rPr>
        <sz val="18"/>
        <color rgb="FF000000"/>
        <rFont val="楷体_GB2312"/>
        <charset val="134"/>
      </rPr>
      <t>汕头市财政局</t>
    </r>
  </si>
  <si>
    <r>
      <rPr>
        <sz val="26"/>
        <color indexed="8"/>
        <rFont val="黑体"/>
        <charset val="134"/>
      </rPr>
      <t>目</t>
    </r>
    <r>
      <rPr>
        <sz val="26"/>
        <color indexed="8"/>
        <rFont val="Times New Roman"/>
        <charset val="134"/>
      </rPr>
      <t xml:space="preserve">     </t>
    </r>
    <r>
      <rPr>
        <sz val="26"/>
        <color indexed="8"/>
        <rFont val="黑体"/>
        <charset val="134"/>
      </rPr>
      <t>录</t>
    </r>
  </si>
  <si>
    <t>1.</t>
  </si>
  <si>
    <r>
      <rPr>
        <sz val="24"/>
        <color rgb="FF000000"/>
        <rFont val="宋体"/>
        <charset val="134"/>
      </rPr>
      <t>汕头市</t>
    </r>
    <r>
      <rPr>
        <sz val="24"/>
        <color rgb="FF000000"/>
        <rFont val="Times New Roman"/>
        <charset val="134"/>
      </rPr>
      <t>2024</t>
    </r>
    <r>
      <rPr>
        <sz val="24"/>
        <color rgb="FF000000"/>
        <rFont val="宋体"/>
        <charset val="134"/>
      </rPr>
      <t>年本级一般公共预算调整情况表</t>
    </r>
    <r>
      <rPr>
        <sz val="24"/>
        <color rgb="FF000000"/>
        <rFont val="Times New Roman"/>
        <charset val="134"/>
      </rPr>
      <t xml:space="preserve"> </t>
    </r>
  </si>
  <si>
    <t>2.</t>
  </si>
  <si>
    <r>
      <rPr>
        <sz val="24"/>
        <color rgb="FF000000"/>
        <rFont val="宋体"/>
        <charset val="134"/>
      </rPr>
      <t>汕头市</t>
    </r>
    <r>
      <rPr>
        <sz val="24"/>
        <color rgb="FF000000"/>
        <rFont val="Times New Roman"/>
        <charset val="134"/>
      </rPr>
      <t>2024</t>
    </r>
    <r>
      <rPr>
        <sz val="24"/>
        <color rgb="FF000000"/>
        <rFont val="宋体"/>
        <charset val="134"/>
      </rPr>
      <t>年本级政府性基金预算调整情况表</t>
    </r>
    <r>
      <rPr>
        <sz val="24"/>
        <color rgb="FF000000"/>
        <rFont val="Times New Roman"/>
        <charset val="134"/>
      </rPr>
      <t xml:space="preserve"> </t>
    </r>
  </si>
  <si>
    <t>3.</t>
  </si>
  <si>
    <r>
      <rPr>
        <sz val="24"/>
        <color rgb="FF000000"/>
        <rFont val="宋体"/>
        <charset val="134"/>
      </rPr>
      <t>汕头市</t>
    </r>
    <r>
      <rPr>
        <sz val="24"/>
        <color rgb="FF000000"/>
        <rFont val="Times New Roman"/>
        <charset val="134"/>
      </rPr>
      <t>2024</t>
    </r>
    <r>
      <rPr>
        <sz val="24"/>
        <color rgb="FF000000"/>
        <rFont val="宋体"/>
        <charset val="134"/>
      </rPr>
      <t>年新增债务额度情况表</t>
    </r>
  </si>
  <si>
    <t>4.</t>
  </si>
  <si>
    <r>
      <rPr>
        <sz val="24"/>
        <color indexed="8"/>
        <rFont val="宋体"/>
        <charset val="134"/>
      </rPr>
      <t>市本级新增一般债项目安排表</t>
    </r>
  </si>
  <si>
    <t>5.</t>
  </si>
  <si>
    <t>市本级新增专项债项目安排表</t>
  </si>
  <si>
    <t>6.</t>
  </si>
  <si>
    <t>置换重新安排项目情况表</t>
  </si>
  <si>
    <t>7.</t>
  </si>
  <si>
    <t>上年新增结转资金情况表</t>
  </si>
  <si>
    <r>
      <rPr>
        <sz val="12"/>
        <rFont val="宋体"/>
        <charset val="134"/>
      </rPr>
      <t>附表</t>
    </r>
    <r>
      <rPr>
        <sz val="12"/>
        <rFont val="Times New Roman"/>
        <charset val="134"/>
      </rPr>
      <t>1</t>
    </r>
    <r>
      <rPr>
        <sz val="12"/>
        <rFont val="宋体"/>
        <charset val="134"/>
      </rPr>
      <t>：</t>
    </r>
  </si>
  <si>
    <r>
      <rPr>
        <sz val="24"/>
        <rFont val="方正小标宋简体"/>
        <charset val="134"/>
      </rPr>
      <t>汕头市</t>
    </r>
    <r>
      <rPr>
        <sz val="24"/>
        <rFont val="Times New Roman"/>
        <charset val="134"/>
      </rPr>
      <t>2024</t>
    </r>
    <r>
      <rPr>
        <sz val="24"/>
        <rFont val="方正小标宋简体"/>
        <charset val="134"/>
      </rPr>
      <t>年本级一般公共预算调整情况表</t>
    </r>
    <r>
      <rPr>
        <sz val="24"/>
        <rFont val="Times New Roman"/>
        <charset val="134"/>
      </rPr>
      <t xml:space="preserve"> </t>
    </r>
  </si>
  <si>
    <r>
      <rPr>
        <sz val="12"/>
        <rFont val="宋体"/>
        <charset val="134"/>
      </rPr>
      <t>单位：万元</t>
    </r>
  </si>
  <si>
    <r>
      <rPr>
        <sz val="12"/>
        <rFont val="宋体"/>
        <charset val="134"/>
      </rPr>
      <t>收　　　　　入</t>
    </r>
  </si>
  <si>
    <r>
      <rPr>
        <sz val="12"/>
        <rFont val="Times New Roman"/>
        <charset val="134"/>
      </rPr>
      <t>2023</t>
    </r>
    <r>
      <rPr>
        <sz val="12"/>
        <rFont val="宋体"/>
        <charset val="134"/>
      </rPr>
      <t>年</t>
    </r>
    <r>
      <rPr>
        <sz val="12"/>
        <rFont val="Times New Roman"/>
        <charset val="134"/>
      </rPr>
      <t xml:space="preserve">
</t>
    </r>
    <r>
      <rPr>
        <sz val="12"/>
        <rFont val="宋体"/>
        <charset val="134"/>
      </rPr>
      <t>决算数</t>
    </r>
  </si>
  <si>
    <r>
      <rPr>
        <sz val="12"/>
        <rFont val="Times New Roman"/>
        <charset val="134"/>
      </rPr>
      <t>2024</t>
    </r>
    <r>
      <rPr>
        <sz val="12"/>
        <rFont val="宋体"/>
        <charset val="134"/>
      </rPr>
      <t>年</t>
    </r>
    <r>
      <rPr>
        <sz val="12"/>
        <rFont val="Times New Roman"/>
        <charset val="134"/>
      </rPr>
      <t xml:space="preserve">
</t>
    </r>
    <r>
      <rPr>
        <sz val="12"/>
        <rFont val="宋体"/>
        <charset val="134"/>
      </rPr>
      <t>预算数</t>
    </r>
  </si>
  <si>
    <r>
      <rPr>
        <sz val="12"/>
        <rFont val="宋体"/>
        <charset val="134"/>
      </rPr>
      <t>新增</t>
    </r>
    <r>
      <rPr>
        <sz val="12"/>
        <rFont val="Times New Roman"/>
        <charset val="134"/>
      </rPr>
      <t xml:space="preserve">
</t>
    </r>
    <r>
      <rPr>
        <sz val="12"/>
        <rFont val="宋体"/>
        <charset val="134"/>
      </rPr>
      <t>一般债</t>
    </r>
  </si>
  <si>
    <t>结转增加</t>
  </si>
  <si>
    <r>
      <rPr>
        <sz val="12"/>
        <rFont val="Times New Roman"/>
        <charset val="134"/>
      </rPr>
      <t>2024</t>
    </r>
    <r>
      <rPr>
        <sz val="12"/>
        <rFont val="宋体"/>
        <charset val="134"/>
      </rPr>
      <t>年</t>
    </r>
    <r>
      <rPr>
        <sz val="12"/>
        <rFont val="Times New Roman"/>
        <charset val="134"/>
      </rPr>
      <t xml:space="preserve">
</t>
    </r>
    <r>
      <rPr>
        <sz val="12"/>
        <rFont val="宋体"/>
        <charset val="134"/>
      </rPr>
      <t>预算调整数</t>
    </r>
  </si>
  <si>
    <r>
      <rPr>
        <sz val="12"/>
        <rFont val="宋体"/>
        <charset val="134"/>
      </rPr>
      <t>比预算</t>
    </r>
    <r>
      <rPr>
        <sz val="12"/>
        <rFont val="Times New Roman"/>
        <charset val="134"/>
      </rPr>
      <t xml:space="preserve">
+</t>
    </r>
    <r>
      <rPr>
        <sz val="12"/>
        <rFont val="宋体"/>
        <charset val="134"/>
      </rPr>
      <t>、</t>
    </r>
    <r>
      <rPr>
        <sz val="12"/>
        <rFont val="Times New Roman"/>
        <charset val="134"/>
      </rPr>
      <t>-%</t>
    </r>
  </si>
  <si>
    <r>
      <rPr>
        <sz val="12"/>
        <rFont val="宋体"/>
        <charset val="134"/>
      </rPr>
      <t>比预算</t>
    </r>
    <r>
      <rPr>
        <sz val="12"/>
        <rFont val="Times New Roman"/>
        <charset val="134"/>
      </rPr>
      <t xml:space="preserve">
+</t>
    </r>
    <r>
      <rPr>
        <sz val="12"/>
        <rFont val="宋体"/>
        <charset val="134"/>
      </rPr>
      <t>、</t>
    </r>
    <r>
      <rPr>
        <sz val="12"/>
        <rFont val="Times New Roman"/>
        <charset val="134"/>
      </rPr>
      <t>-</t>
    </r>
    <r>
      <rPr>
        <sz val="12"/>
        <rFont val="宋体"/>
        <charset val="134"/>
      </rPr>
      <t>额</t>
    </r>
  </si>
  <si>
    <r>
      <rPr>
        <sz val="12"/>
        <rFont val="宋体"/>
        <charset val="134"/>
      </rPr>
      <t>备注</t>
    </r>
  </si>
  <si>
    <r>
      <rPr>
        <sz val="12"/>
        <rFont val="宋体"/>
        <charset val="134"/>
      </rPr>
      <t>支出功能分类</t>
    </r>
  </si>
  <si>
    <t>粤东西北调整</t>
  </si>
  <si>
    <t>置换收回指标</t>
  </si>
  <si>
    <t>新增安排</t>
  </si>
  <si>
    <r>
      <rPr>
        <sz val="11"/>
        <color indexed="8"/>
        <rFont val="宋体"/>
        <charset val="134"/>
      </rPr>
      <t>备注</t>
    </r>
  </si>
  <si>
    <r>
      <rPr>
        <sz val="12"/>
        <rFont val="宋体"/>
        <charset val="134"/>
      </rPr>
      <t>一、税收收入</t>
    </r>
  </si>
  <si>
    <t xml:space="preserve">
1.债务转贷收入增加6.96亿元，主要为新增地方政府一般债券转贷收入（第一批5.9亿元、第二批1.06亿元）。
2.上年结转收入增加5.5亿元，主要是结算期间上级新增下达结算补助资金等。
3.调入资金减少0.5亿元，主要是政府性基金调入减少。</t>
  </si>
  <si>
    <r>
      <rPr>
        <sz val="12"/>
        <rFont val="宋体"/>
        <charset val="134"/>
      </rPr>
      <t>一、一般公共服务</t>
    </r>
  </si>
  <si>
    <r>
      <rPr>
        <sz val="9"/>
        <color rgb="FF000000"/>
        <rFont val="Times New Roman"/>
        <charset val="134"/>
      </rPr>
      <t xml:space="preserve">    
1.</t>
    </r>
    <r>
      <rPr>
        <sz val="9"/>
        <color rgb="FF000000"/>
        <rFont val="宋体"/>
        <charset val="134"/>
      </rPr>
      <t>一般公共服务支出增加</t>
    </r>
    <r>
      <rPr>
        <sz val="9"/>
        <color rgb="FF000000"/>
        <rFont val="Times New Roman"/>
        <charset val="134"/>
      </rPr>
      <t>0.7</t>
    </r>
    <r>
      <rPr>
        <sz val="9"/>
        <color rgb="FF000000"/>
        <rFont val="宋体"/>
        <charset val="134"/>
      </rPr>
      <t>亿元，主要是新增安排市级税务部门经费</t>
    </r>
    <r>
      <rPr>
        <sz val="9"/>
        <color rgb="FF000000"/>
        <rFont val="Times New Roman"/>
        <charset val="134"/>
      </rPr>
      <t>0.3</t>
    </r>
    <r>
      <rPr>
        <sz val="9"/>
        <color rgb="FF000000"/>
        <rFont val="宋体"/>
        <charset val="134"/>
      </rPr>
      <t>亿元、基础性绩效、一次性绩效和年休假补等基本支出经费</t>
    </r>
    <r>
      <rPr>
        <sz val="9"/>
        <color rgb="FF000000"/>
        <rFont val="Times New Roman"/>
        <charset val="134"/>
      </rPr>
      <t>0.1</t>
    </r>
    <r>
      <rPr>
        <sz val="9"/>
        <color rgb="FF000000"/>
        <rFont val="宋体"/>
        <charset val="134"/>
      </rPr>
      <t>亿元。</t>
    </r>
    <r>
      <rPr>
        <sz val="9"/>
        <color rgb="FF000000"/>
        <rFont val="Times New Roman"/>
        <charset val="134"/>
      </rPr>
      <t xml:space="preserve">
2.</t>
    </r>
    <r>
      <rPr>
        <sz val="9"/>
        <color rgb="FF000000"/>
        <rFont val="宋体"/>
        <charset val="134"/>
      </rPr>
      <t>教育支出增加</t>
    </r>
    <r>
      <rPr>
        <sz val="9"/>
        <color rgb="FF000000"/>
        <rFont val="Times New Roman"/>
        <charset val="134"/>
      </rPr>
      <t>1.0</t>
    </r>
    <r>
      <rPr>
        <sz val="9"/>
        <color rgb="FF000000"/>
        <rFont val="宋体"/>
        <charset val="134"/>
      </rPr>
      <t>亿元，主要是新增债汕头市中小学、综合实践基地校舍建设和配套项目</t>
    </r>
    <r>
      <rPr>
        <sz val="9"/>
        <color rgb="FF000000"/>
        <rFont val="Times New Roman"/>
        <charset val="134"/>
      </rPr>
      <t>0.53</t>
    </r>
    <r>
      <rPr>
        <sz val="9"/>
        <color rgb="FF000000"/>
        <rFont val="宋体"/>
        <charset val="134"/>
      </rPr>
      <t>亿元、广东以色列理工学院项目</t>
    </r>
    <r>
      <rPr>
        <sz val="9"/>
        <color rgb="FF000000"/>
        <rFont val="Times New Roman"/>
        <charset val="134"/>
      </rPr>
      <t>0.77</t>
    </r>
    <r>
      <rPr>
        <sz val="9"/>
        <color rgb="FF000000"/>
        <rFont val="宋体"/>
        <charset val="134"/>
      </rPr>
      <t>亿元、新津片区C组团九年一贯制学校项目</t>
    </r>
    <r>
      <rPr>
        <sz val="9"/>
        <color rgb="FF000000"/>
        <rFont val="Times New Roman"/>
        <charset val="134"/>
      </rPr>
      <t>0.1</t>
    </r>
    <r>
      <rPr>
        <sz val="9"/>
        <color rgb="FF000000"/>
        <rFont val="宋体"/>
        <charset val="134"/>
      </rPr>
      <t>亿元等，同时收回市级广东以色列理工学院项目</t>
    </r>
    <r>
      <rPr>
        <sz val="9"/>
        <color rgb="FF000000"/>
        <rFont val="Times New Roman"/>
        <charset val="134"/>
      </rPr>
      <t>0.4</t>
    </r>
    <r>
      <rPr>
        <sz val="9"/>
        <color rgb="FF000000"/>
        <rFont val="宋体"/>
        <charset val="134"/>
      </rPr>
      <t>亿元。</t>
    </r>
    <r>
      <rPr>
        <sz val="9"/>
        <color rgb="FF000000"/>
        <rFont val="Times New Roman"/>
        <charset val="134"/>
      </rPr>
      <t xml:space="preserve">
3.</t>
    </r>
    <r>
      <rPr>
        <sz val="9"/>
        <color rgb="FF000000"/>
        <rFont val="宋体"/>
        <charset val="134"/>
      </rPr>
      <t>节能环保支出增加</t>
    </r>
    <r>
      <rPr>
        <sz val="9"/>
        <color rgb="FF000000"/>
        <rFont val="Times New Roman"/>
        <charset val="134"/>
      </rPr>
      <t>0.85</t>
    </r>
    <r>
      <rPr>
        <sz val="9"/>
        <color rgb="FF000000"/>
        <rFont val="宋体"/>
        <charset val="134"/>
      </rPr>
      <t>亿元，主要是龙珠污水处理厂bot项目</t>
    </r>
    <r>
      <rPr>
        <sz val="9"/>
        <color rgb="FF000000"/>
        <rFont val="Times New Roman"/>
        <charset val="134"/>
      </rPr>
      <t>0.85</t>
    </r>
    <r>
      <rPr>
        <sz val="9"/>
        <color rgb="FF000000"/>
        <rFont val="宋体"/>
        <charset val="134"/>
      </rPr>
      <t>亿元。</t>
    </r>
    <r>
      <rPr>
        <sz val="9"/>
        <color rgb="FF000000"/>
        <rFont val="Times New Roman"/>
        <charset val="134"/>
      </rPr>
      <t xml:space="preserve">
4.</t>
    </r>
    <r>
      <rPr>
        <sz val="9"/>
        <color rgb="FF000000"/>
        <rFont val="宋体"/>
        <charset val="134"/>
      </rPr>
      <t>城乡社区支出减少</t>
    </r>
    <r>
      <rPr>
        <sz val="9"/>
        <color rgb="FF000000"/>
        <rFont val="Times New Roman"/>
        <charset val="134"/>
      </rPr>
      <t>2.07</t>
    </r>
    <r>
      <rPr>
        <sz val="9"/>
        <color rgb="FF000000"/>
        <rFont val="宋体"/>
        <charset val="134"/>
      </rPr>
      <t>亿元，主要是新增债</t>
    </r>
    <r>
      <rPr>
        <sz val="9"/>
        <color rgb="FF000000"/>
        <rFont val="Times New Roman"/>
        <charset val="134"/>
      </rPr>
      <t>3.17</t>
    </r>
    <r>
      <rPr>
        <sz val="9"/>
        <color rgb="FF000000"/>
        <rFont val="宋体"/>
        <charset val="134"/>
      </rPr>
      <t>亿元，新增结转</t>
    </r>
    <r>
      <rPr>
        <sz val="9"/>
        <color rgb="FF000000"/>
        <rFont val="Times New Roman"/>
        <charset val="134"/>
      </rPr>
      <t>1.68</t>
    </r>
    <r>
      <rPr>
        <sz val="9"/>
        <color rgb="FF000000"/>
        <rFont val="宋体"/>
        <charset val="134"/>
      </rPr>
      <t>亿元，同时粤东西北地区新区基础设施建设专项补助资金分配至其他科目对应项目支出</t>
    </r>
    <r>
      <rPr>
        <sz val="9"/>
        <color rgb="FF000000"/>
        <rFont val="Times New Roman"/>
        <charset val="134"/>
      </rPr>
      <t>6.7</t>
    </r>
    <r>
      <rPr>
        <sz val="9"/>
        <color rgb="FF000000"/>
        <rFont val="宋体"/>
        <charset val="134"/>
      </rPr>
      <t>亿元、收回</t>
    </r>
    <r>
      <rPr>
        <sz val="9"/>
        <color rgb="FF000000"/>
        <rFont val="Times New Roman"/>
        <charset val="134"/>
      </rPr>
      <t>PPP</t>
    </r>
    <r>
      <rPr>
        <sz val="9"/>
        <color rgb="FF000000"/>
        <rFont val="宋体"/>
        <charset val="134"/>
      </rPr>
      <t>付费和融资项目</t>
    </r>
    <r>
      <rPr>
        <sz val="9"/>
        <color rgb="FF000000"/>
        <rFont val="Times New Roman"/>
        <charset val="134"/>
      </rPr>
      <t>0.2</t>
    </r>
    <r>
      <rPr>
        <sz val="9"/>
        <color rgb="FF000000"/>
        <rFont val="宋体"/>
        <charset val="134"/>
      </rPr>
      <t>亿元等。</t>
    </r>
    <r>
      <rPr>
        <sz val="9"/>
        <color rgb="FF000000"/>
        <rFont val="Times New Roman"/>
        <charset val="134"/>
      </rPr>
      <t xml:space="preserve">
5.</t>
    </r>
    <r>
      <rPr>
        <sz val="9"/>
        <color rgb="FF000000"/>
        <rFont val="宋体"/>
        <charset val="134"/>
      </rPr>
      <t>农林水支出增加</t>
    </r>
    <r>
      <rPr>
        <sz val="9"/>
        <color rgb="FF000000"/>
        <rFont val="Times New Roman"/>
        <charset val="134"/>
      </rPr>
      <t>0.30</t>
    </r>
    <r>
      <rPr>
        <sz val="9"/>
        <color rgb="FF000000"/>
        <rFont val="宋体"/>
        <charset val="134"/>
      </rPr>
      <t>亿元，主要是汕头市中心城区供水系统提压改造工程—用户立管规范化整改项目（续建）</t>
    </r>
    <r>
      <rPr>
        <sz val="9"/>
        <color rgb="FF000000"/>
        <rFont val="Times New Roman"/>
        <charset val="134"/>
      </rPr>
      <t>0.17</t>
    </r>
    <r>
      <rPr>
        <sz val="9"/>
        <color rgb="FF000000"/>
        <rFont val="宋体"/>
        <charset val="134"/>
      </rPr>
      <t>亿元、汕头市海门湾桥闸和练江水闸重建工程</t>
    </r>
    <r>
      <rPr>
        <sz val="9"/>
        <color rgb="FF000000"/>
        <rFont val="Times New Roman"/>
        <charset val="134"/>
      </rPr>
      <t>0.13</t>
    </r>
    <r>
      <rPr>
        <sz val="9"/>
        <color rgb="FF000000"/>
        <rFont val="宋体"/>
        <charset val="134"/>
      </rPr>
      <t>亿元。</t>
    </r>
    <r>
      <rPr>
        <sz val="9"/>
        <color rgb="FF000000"/>
        <rFont val="Times New Roman"/>
        <charset val="134"/>
      </rPr>
      <t xml:space="preserve">
6.</t>
    </r>
    <r>
      <rPr>
        <sz val="9"/>
        <color rgb="FF000000"/>
        <rFont val="宋体"/>
        <charset val="134"/>
      </rPr>
      <t>交通运输等支出增加</t>
    </r>
    <r>
      <rPr>
        <sz val="9"/>
        <color rgb="FF000000"/>
        <rFont val="Times New Roman"/>
        <charset val="134"/>
      </rPr>
      <t>1.59</t>
    </r>
    <r>
      <rPr>
        <sz val="9"/>
        <color rgb="FF000000"/>
        <rFont val="宋体"/>
        <charset val="134"/>
      </rPr>
      <t>亿元，主要是粤东西北补助项目安排</t>
    </r>
    <r>
      <rPr>
        <sz val="9"/>
        <color rgb="FF000000"/>
        <rFont val="Times New Roman"/>
        <charset val="134"/>
      </rPr>
      <t>2.2</t>
    </r>
    <r>
      <rPr>
        <sz val="9"/>
        <color rgb="FF000000"/>
        <rFont val="宋体"/>
        <charset val="134"/>
      </rPr>
      <t>亿元，同时收回扶持公交优先发展专项资金</t>
    </r>
    <r>
      <rPr>
        <sz val="9"/>
        <color rgb="FF000000"/>
        <rFont val="Times New Roman"/>
        <charset val="134"/>
      </rPr>
      <t>0.66</t>
    </r>
    <r>
      <rPr>
        <sz val="9"/>
        <color rgb="FF000000"/>
        <rFont val="宋体"/>
        <charset val="134"/>
      </rPr>
      <t>亿元。</t>
    </r>
    <r>
      <rPr>
        <sz val="9"/>
        <color rgb="FF000000"/>
        <rFont val="Times New Roman"/>
        <charset val="134"/>
      </rPr>
      <t xml:space="preserve">
7.</t>
    </r>
    <r>
      <rPr>
        <sz val="9"/>
        <color rgb="FF000000"/>
        <rFont val="宋体"/>
        <charset val="134"/>
      </rPr>
      <t>灾害防治及应急管理支出增加</t>
    </r>
    <r>
      <rPr>
        <sz val="9"/>
        <color rgb="FF000000"/>
        <rFont val="Times New Roman"/>
        <charset val="134"/>
      </rPr>
      <t>0.52</t>
    </r>
    <r>
      <rPr>
        <sz val="9"/>
        <color rgb="FF000000"/>
        <rFont val="宋体"/>
        <charset val="134"/>
      </rPr>
      <t>亿元，主要是汕头市防灾减灾综合救援基地</t>
    </r>
    <r>
      <rPr>
        <sz val="9"/>
        <color rgb="FF000000"/>
        <rFont val="Times New Roman"/>
        <charset val="134"/>
      </rPr>
      <t>0.29</t>
    </r>
    <r>
      <rPr>
        <sz val="9"/>
        <color rgb="FF000000"/>
        <rFont val="宋体"/>
        <charset val="134"/>
      </rPr>
      <t>亿元、汕头市华侨试验区珠港新城消防救援站</t>
    </r>
    <r>
      <rPr>
        <sz val="9"/>
        <color rgb="FF000000"/>
        <rFont val="Times New Roman"/>
        <charset val="134"/>
      </rPr>
      <t>0.15</t>
    </r>
    <r>
      <rPr>
        <sz val="9"/>
        <color rgb="FF000000"/>
        <rFont val="宋体"/>
        <charset val="134"/>
      </rPr>
      <t>亿元、汕头市新消防站建设项目</t>
    </r>
    <r>
      <rPr>
        <sz val="9"/>
        <color rgb="FF000000"/>
        <rFont val="Times New Roman"/>
        <charset val="134"/>
      </rPr>
      <t>0.08</t>
    </r>
    <r>
      <rPr>
        <sz val="9"/>
        <color rgb="FF000000"/>
        <rFont val="宋体"/>
        <charset val="134"/>
      </rPr>
      <t>亿元。</t>
    </r>
    <r>
      <rPr>
        <sz val="9"/>
        <color rgb="FF000000"/>
        <rFont val="Times New Roman"/>
        <charset val="134"/>
      </rPr>
      <t xml:space="preserve">
8.</t>
    </r>
    <r>
      <rPr>
        <sz val="9"/>
        <color rgb="FF000000"/>
        <rFont val="宋体"/>
        <charset val="134"/>
      </rPr>
      <t>补助下级支出增加</t>
    </r>
    <r>
      <rPr>
        <sz val="9"/>
        <color rgb="FF000000"/>
        <rFont val="Times New Roman"/>
        <charset val="134"/>
      </rPr>
      <t>7.1</t>
    </r>
    <r>
      <rPr>
        <sz val="9"/>
        <color rgb="FF000000"/>
        <rFont val="宋体"/>
        <charset val="134"/>
      </rPr>
      <t>亿元，主要是汕头市第二中学金凤半岛（一期）建设项目0.8亿元、上年结转预计补助下级资金</t>
    </r>
    <r>
      <rPr>
        <sz val="9"/>
        <color rgb="FF000000"/>
        <rFont val="Times New Roman"/>
        <charset val="134"/>
      </rPr>
      <t>3.8</t>
    </r>
    <r>
      <rPr>
        <sz val="9"/>
        <color rgb="FF000000"/>
        <rFont val="宋体"/>
        <charset val="134"/>
      </rPr>
      <t>亿元主要包括</t>
    </r>
    <r>
      <rPr>
        <sz val="9"/>
        <color rgb="FF000000"/>
        <rFont val="Times New Roman"/>
        <charset val="134"/>
      </rPr>
      <t>“</t>
    </r>
    <r>
      <rPr>
        <sz val="9"/>
        <color rgb="FF000000"/>
        <rFont val="宋体"/>
        <charset val="134"/>
      </rPr>
      <t>百县千镇万村</t>
    </r>
    <r>
      <rPr>
        <sz val="9"/>
        <color rgb="FF000000"/>
        <rFont val="Times New Roman"/>
        <charset val="134"/>
      </rPr>
      <t>”</t>
    </r>
    <r>
      <rPr>
        <sz val="9"/>
        <color rgb="FF000000"/>
        <rFont val="宋体"/>
        <charset val="134"/>
      </rPr>
      <t>典型镇培育奖补资金</t>
    </r>
    <r>
      <rPr>
        <sz val="9"/>
        <color rgb="FF000000"/>
        <rFont val="Times New Roman"/>
        <charset val="134"/>
      </rPr>
      <t>0.5</t>
    </r>
    <r>
      <rPr>
        <sz val="9"/>
        <color rgb="FF000000"/>
        <rFont val="宋体"/>
        <charset val="134"/>
      </rPr>
      <t>亿元、清算2023年老区苏区发展专项奖补资金</t>
    </r>
    <r>
      <rPr>
        <sz val="9"/>
        <color rgb="FF000000"/>
        <rFont val="Times New Roman"/>
        <charset val="134"/>
      </rPr>
      <t>0.5</t>
    </r>
    <r>
      <rPr>
        <sz val="9"/>
        <color rgb="FF000000"/>
        <rFont val="宋体"/>
        <charset val="134"/>
      </rPr>
      <t>亿元等。</t>
    </r>
    <r>
      <rPr>
        <sz val="9"/>
        <color rgb="FF000000"/>
        <rFont val="Times New Roman"/>
        <charset val="134"/>
      </rPr>
      <t xml:space="preserve">
9.</t>
    </r>
    <r>
      <rPr>
        <sz val="9"/>
        <color rgb="FF000000"/>
        <rFont val="宋体"/>
        <charset val="134"/>
      </rPr>
      <t>债务转贷支出增加</t>
    </r>
    <r>
      <rPr>
        <sz val="9"/>
        <color rgb="FF000000"/>
        <rFont val="Times New Roman"/>
        <charset val="134"/>
      </rPr>
      <t>1.6</t>
    </r>
    <r>
      <rPr>
        <sz val="9"/>
        <color rgb="FF000000"/>
        <rFont val="宋体"/>
        <charset val="134"/>
      </rPr>
      <t>亿元，主要是新增一般债券转贷支出</t>
    </r>
    <r>
      <rPr>
        <sz val="9"/>
        <color rgb="FF000000"/>
        <rFont val="Times New Roman"/>
        <charset val="134"/>
      </rPr>
      <t>1.6</t>
    </r>
    <r>
      <rPr>
        <sz val="9"/>
        <color rgb="FF000000"/>
        <rFont val="宋体"/>
        <charset val="134"/>
      </rPr>
      <t>亿元（不含南澳）。</t>
    </r>
    <r>
      <rPr>
        <sz val="9"/>
        <color rgb="FF000000"/>
        <rFont val="Times New Roman"/>
        <charset val="134"/>
      </rPr>
      <t xml:space="preserve">
</t>
    </r>
  </si>
  <si>
    <r>
      <rPr>
        <sz val="12"/>
        <rFont val="Times New Roman"/>
        <charset val="134"/>
      </rPr>
      <t xml:space="preserve">    </t>
    </r>
    <r>
      <rPr>
        <sz val="12"/>
        <rFont val="宋体"/>
        <charset val="134"/>
      </rPr>
      <t>其中：增值税</t>
    </r>
  </si>
  <si>
    <r>
      <rPr>
        <sz val="12"/>
        <rFont val="宋体"/>
        <charset val="134"/>
      </rPr>
      <t>二、外交</t>
    </r>
  </si>
  <si>
    <r>
      <rPr>
        <sz val="12"/>
        <rFont val="Times New Roman"/>
        <charset val="134"/>
      </rPr>
      <t xml:space="preserve">  </t>
    </r>
    <r>
      <rPr>
        <sz val="12"/>
        <rFont val="宋体"/>
        <charset val="134"/>
      </rPr>
      <t>企业所得税</t>
    </r>
  </si>
  <si>
    <r>
      <rPr>
        <sz val="12"/>
        <rFont val="宋体"/>
        <charset val="134"/>
      </rPr>
      <t>三、国防</t>
    </r>
  </si>
  <si>
    <t>-</t>
  </si>
  <si>
    <r>
      <rPr>
        <sz val="12"/>
        <rFont val="Times New Roman"/>
        <charset val="134"/>
      </rPr>
      <t xml:space="preserve">  </t>
    </r>
    <r>
      <rPr>
        <sz val="12"/>
        <rFont val="宋体"/>
        <charset val="134"/>
      </rPr>
      <t>契税</t>
    </r>
  </si>
  <si>
    <r>
      <rPr>
        <sz val="12"/>
        <rFont val="宋体"/>
        <charset val="134"/>
      </rPr>
      <t>四、公共安全</t>
    </r>
  </si>
  <si>
    <r>
      <rPr>
        <sz val="12"/>
        <rFont val="Times New Roman"/>
        <charset val="134"/>
      </rPr>
      <t xml:space="preserve">  </t>
    </r>
    <r>
      <rPr>
        <sz val="12"/>
        <rFont val="宋体"/>
        <charset val="134"/>
      </rPr>
      <t>城市维护建设税</t>
    </r>
  </si>
  <si>
    <r>
      <rPr>
        <sz val="12"/>
        <rFont val="宋体"/>
        <charset val="134"/>
      </rPr>
      <t>五、教育</t>
    </r>
  </si>
  <si>
    <r>
      <rPr>
        <sz val="12"/>
        <rFont val="Times New Roman"/>
        <charset val="134"/>
      </rPr>
      <t xml:space="preserve">  </t>
    </r>
    <r>
      <rPr>
        <sz val="12"/>
        <rFont val="宋体"/>
        <charset val="134"/>
      </rPr>
      <t>房产税</t>
    </r>
  </si>
  <si>
    <r>
      <rPr>
        <sz val="12"/>
        <rFont val="宋体"/>
        <charset val="134"/>
      </rPr>
      <t>六、科学技术</t>
    </r>
  </si>
  <si>
    <r>
      <rPr>
        <sz val="12"/>
        <rFont val="Times New Roman"/>
        <charset val="134"/>
      </rPr>
      <t xml:space="preserve">  </t>
    </r>
    <r>
      <rPr>
        <sz val="12"/>
        <rFont val="宋体"/>
        <charset val="134"/>
      </rPr>
      <t>城镇土地使用税</t>
    </r>
  </si>
  <si>
    <r>
      <rPr>
        <sz val="12"/>
        <rFont val="宋体"/>
        <charset val="134"/>
      </rPr>
      <t>七、文化旅游体育与传媒</t>
    </r>
  </si>
  <si>
    <r>
      <rPr>
        <sz val="12"/>
        <rFont val="Times New Roman"/>
        <charset val="134"/>
      </rPr>
      <t xml:space="preserve">  </t>
    </r>
    <r>
      <rPr>
        <sz val="12"/>
        <rFont val="宋体"/>
        <charset val="134"/>
      </rPr>
      <t>土地增值税</t>
    </r>
  </si>
  <si>
    <r>
      <rPr>
        <sz val="12"/>
        <rFont val="宋体"/>
        <charset val="134"/>
      </rPr>
      <t>八、社会保障和就业</t>
    </r>
  </si>
  <si>
    <r>
      <rPr>
        <sz val="12"/>
        <rFont val="Times New Roman"/>
        <charset val="134"/>
      </rPr>
      <t xml:space="preserve">  </t>
    </r>
    <r>
      <rPr>
        <sz val="12"/>
        <rFont val="宋体"/>
        <charset val="134"/>
      </rPr>
      <t>车船税</t>
    </r>
  </si>
  <si>
    <r>
      <rPr>
        <sz val="12"/>
        <rFont val="宋体"/>
        <charset val="134"/>
      </rPr>
      <t>九、卫生健康</t>
    </r>
  </si>
  <si>
    <r>
      <rPr>
        <sz val="12"/>
        <rFont val="Times New Roman"/>
        <charset val="134"/>
      </rPr>
      <t xml:space="preserve">  </t>
    </r>
    <r>
      <rPr>
        <sz val="12"/>
        <rFont val="宋体"/>
        <charset val="134"/>
      </rPr>
      <t>印花税</t>
    </r>
  </si>
  <si>
    <t>十、节能环保</t>
  </si>
  <si>
    <r>
      <rPr>
        <sz val="12"/>
        <rFont val="Times New Roman"/>
        <charset val="134"/>
      </rPr>
      <t xml:space="preserve">  </t>
    </r>
    <r>
      <rPr>
        <sz val="12"/>
        <rFont val="宋体"/>
        <charset val="134"/>
      </rPr>
      <t>个人所得税</t>
    </r>
  </si>
  <si>
    <r>
      <rPr>
        <sz val="12"/>
        <rFont val="宋体"/>
        <charset val="134"/>
      </rPr>
      <t>十一、城乡社区</t>
    </r>
  </si>
  <si>
    <r>
      <rPr>
        <sz val="12"/>
        <rFont val="Times New Roman"/>
        <charset val="134"/>
      </rPr>
      <t xml:space="preserve">  </t>
    </r>
    <r>
      <rPr>
        <sz val="12"/>
        <rFont val="宋体"/>
        <charset val="134"/>
      </rPr>
      <t>其他税收收入</t>
    </r>
  </si>
  <si>
    <r>
      <rPr>
        <sz val="12"/>
        <rFont val="宋体"/>
        <charset val="134"/>
      </rPr>
      <t>十二、农林水</t>
    </r>
  </si>
  <si>
    <t>十三、交通运输</t>
  </si>
  <si>
    <r>
      <rPr>
        <sz val="12"/>
        <rFont val="宋体"/>
        <charset val="134"/>
      </rPr>
      <t>十四、工业商业金融等</t>
    </r>
  </si>
  <si>
    <r>
      <rPr>
        <sz val="12"/>
        <rFont val="Times New Roman"/>
        <charset val="134"/>
      </rPr>
      <t xml:space="preserve">      </t>
    </r>
    <r>
      <rPr>
        <sz val="12"/>
        <rFont val="宋体"/>
        <charset val="134"/>
      </rPr>
      <t>资源勘探信息等</t>
    </r>
  </si>
  <si>
    <r>
      <rPr>
        <sz val="12"/>
        <rFont val="Times New Roman"/>
        <charset val="134"/>
      </rPr>
      <t xml:space="preserve">      </t>
    </r>
    <r>
      <rPr>
        <sz val="12"/>
        <rFont val="宋体"/>
        <charset val="134"/>
      </rPr>
      <t>商业服务业等</t>
    </r>
  </si>
  <si>
    <r>
      <rPr>
        <sz val="12"/>
        <rFont val="Times New Roman"/>
        <charset val="134"/>
      </rPr>
      <t xml:space="preserve">      </t>
    </r>
    <r>
      <rPr>
        <sz val="12"/>
        <rFont val="宋体"/>
        <charset val="134"/>
      </rPr>
      <t>金融支出</t>
    </r>
  </si>
  <si>
    <r>
      <rPr>
        <sz val="12"/>
        <rFont val="Times New Roman"/>
        <charset val="134"/>
      </rPr>
      <t xml:space="preserve">      </t>
    </r>
    <r>
      <rPr>
        <sz val="12"/>
        <rFont val="宋体"/>
        <charset val="134"/>
      </rPr>
      <t>粮油物资储备</t>
    </r>
  </si>
  <si>
    <r>
      <rPr>
        <sz val="12"/>
        <rFont val="宋体"/>
        <charset val="134"/>
      </rPr>
      <t>二、非税收入</t>
    </r>
  </si>
  <si>
    <r>
      <rPr>
        <sz val="12"/>
        <rFont val="宋体"/>
        <charset val="134"/>
      </rPr>
      <t>十五、援助其他地区支出</t>
    </r>
  </si>
  <si>
    <r>
      <rPr>
        <sz val="12"/>
        <rFont val="Times New Roman"/>
        <charset val="134"/>
      </rPr>
      <t xml:space="preserve">    </t>
    </r>
    <r>
      <rPr>
        <sz val="12"/>
        <rFont val="宋体"/>
        <charset val="134"/>
      </rPr>
      <t>其中：专项收入</t>
    </r>
  </si>
  <si>
    <r>
      <rPr>
        <sz val="12"/>
        <rFont val="宋体"/>
        <charset val="134"/>
      </rPr>
      <t>十六、自然资源海洋气象等</t>
    </r>
  </si>
  <si>
    <r>
      <rPr>
        <sz val="12"/>
        <rFont val="Times New Roman"/>
        <charset val="134"/>
      </rPr>
      <t xml:space="preserve">  </t>
    </r>
    <r>
      <rPr>
        <sz val="12"/>
        <rFont val="宋体"/>
        <charset val="134"/>
      </rPr>
      <t>行政事业性收费收入</t>
    </r>
  </si>
  <si>
    <r>
      <rPr>
        <sz val="12"/>
        <rFont val="宋体"/>
        <charset val="134"/>
      </rPr>
      <t>十七、住房保障</t>
    </r>
  </si>
  <si>
    <r>
      <rPr>
        <sz val="12"/>
        <rFont val="Times New Roman"/>
        <charset val="134"/>
      </rPr>
      <t xml:space="preserve">  </t>
    </r>
    <r>
      <rPr>
        <sz val="12"/>
        <rFont val="宋体"/>
        <charset val="134"/>
      </rPr>
      <t>罚没收入</t>
    </r>
  </si>
  <si>
    <r>
      <rPr>
        <sz val="12"/>
        <rFont val="宋体"/>
        <charset val="134"/>
      </rPr>
      <t>十八、灾害防治及应急管理</t>
    </r>
  </si>
  <si>
    <r>
      <rPr>
        <sz val="12"/>
        <rFont val="Times New Roman"/>
        <charset val="134"/>
      </rPr>
      <t xml:space="preserve">  </t>
    </r>
    <r>
      <rPr>
        <sz val="12"/>
        <rFont val="宋体"/>
        <charset val="134"/>
      </rPr>
      <t>国有资本经营收入</t>
    </r>
  </si>
  <si>
    <r>
      <rPr>
        <sz val="12"/>
        <rFont val="宋体"/>
        <charset val="134"/>
      </rPr>
      <t>十九、预备费</t>
    </r>
  </si>
  <si>
    <r>
      <rPr>
        <sz val="12"/>
        <rFont val="Times New Roman"/>
        <charset val="134"/>
      </rPr>
      <t xml:space="preserve">  </t>
    </r>
    <r>
      <rPr>
        <sz val="12"/>
        <rFont val="宋体"/>
        <charset val="134"/>
      </rPr>
      <t>国有资源（资产）有偿使用收入</t>
    </r>
  </si>
  <si>
    <r>
      <rPr>
        <sz val="12"/>
        <rFont val="宋体"/>
        <charset val="134"/>
      </rPr>
      <t>二十、地方政府债务付息及发行费用</t>
    </r>
  </si>
  <si>
    <r>
      <rPr>
        <sz val="12"/>
        <rFont val="Times New Roman"/>
        <charset val="134"/>
      </rPr>
      <t xml:space="preserve">  </t>
    </r>
    <r>
      <rPr>
        <sz val="12"/>
        <rFont val="宋体"/>
        <charset val="134"/>
      </rPr>
      <t>政府住房基金收入</t>
    </r>
  </si>
  <si>
    <r>
      <rPr>
        <sz val="12"/>
        <rFont val="宋体"/>
        <charset val="134"/>
      </rPr>
      <t>二十一、其他支出</t>
    </r>
  </si>
  <si>
    <r>
      <rPr>
        <sz val="12"/>
        <rFont val="Times New Roman"/>
        <charset val="134"/>
      </rPr>
      <t xml:space="preserve">  </t>
    </r>
    <r>
      <rPr>
        <sz val="12"/>
        <rFont val="宋体"/>
        <charset val="134"/>
      </rPr>
      <t>其他非税收入</t>
    </r>
  </si>
  <si>
    <r>
      <rPr>
        <sz val="12"/>
        <rFont val="宋体"/>
        <charset val="134"/>
      </rPr>
      <t>本年收入小计</t>
    </r>
  </si>
  <si>
    <r>
      <rPr>
        <sz val="12"/>
        <rFont val="宋体"/>
        <charset val="134"/>
      </rPr>
      <t>本年支出小计</t>
    </r>
  </si>
  <si>
    <r>
      <rPr>
        <sz val="12"/>
        <rFont val="Times New Roman"/>
        <charset val="134"/>
      </rPr>
      <t xml:space="preserve">  </t>
    </r>
    <r>
      <rPr>
        <sz val="12"/>
        <rFont val="宋体"/>
        <charset val="134"/>
      </rPr>
      <t>返还性收入</t>
    </r>
  </si>
  <si>
    <r>
      <rPr>
        <sz val="12"/>
        <rFont val="宋体"/>
        <charset val="134"/>
      </rPr>
      <t>上解上级支出</t>
    </r>
  </si>
  <si>
    <r>
      <rPr>
        <sz val="12"/>
        <rFont val="Times New Roman"/>
        <charset val="134"/>
      </rPr>
      <t xml:space="preserve">  </t>
    </r>
    <r>
      <rPr>
        <sz val="12"/>
        <rFont val="宋体"/>
        <charset val="134"/>
      </rPr>
      <t>上级补助收入</t>
    </r>
  </si>
  <si>
    <r>
      <rPr>
        <sz val="12"/>
        <rFont val="宋体"/>
        <charset val="134"/>
      </rPr>
      <t>补助下级支出</t>
    </r>
  </si>
  <si>
    <r>
      <rPr>
        <sz val="12"/>
        <rFont val="Times New Roman"/>
        <charset val="134"/>
      </rPr>
      <t xml:space="preserve">  </t>
    </r>
    <r>
      <rPr>
        <sz val="12"/>
        <rFont val="宋体"/>
        <charset val="134"/>
      </rPr>
      <t>债务转贷收入</t>
    </r>
  </si>
  <si>
    <r>
      <rPr>
        <sz val="12"/>
        <rFont val="宋体"/>
        <charset val="134"/>
      </rPr>
      <t>债务转贷支出</t>
    </r>
  </si>
  <si>
    <r>
      <rPr>
        <sz val="12"/>
        <rFont val="Times New Roman"/>
        <charset val="134"/>
      </rPr>
      <t xml:space="preserve">  </t>
    </r>
    <r>
      <rPr>
        <sz val="12"/>
        <rFont val="宋体"/>
        <charset val="134"/>
      </rPr>
      <t>动用预算稳定调节基金</t>
    </r>
  </si>
  <si>
    <r>
      <rPr>
        <sz val="12"/>
        <rFont val="宋体"/>
        <charset val="134"/>
      </rPr>
      <t>地方政府债务还本支出</t>
    </r>
  </si>
  <si>
    <r>
      <rPr>
        <sz val="12"/>
        <rFont val="Times New Roman"/>
        <charset val="134"/>
      </rPr>
      <t xml:space="preserve">  </t>
    </r>
    <r>
      <rPr>
        <sz val="12"/>
        <rFont val="宋体"/>
        <charset val="134"/>
      </rPr>
      <t>调入资金</t>
    </r>
  </si>
  <si>
    <r>
      <rPr>
        <sz val="12"/>
        <rFont val="宋体"/>
        <charset val="134"/>
      </rPr>
      <t>补充预算稳定调节基金</t>
    </r>
  </si>
  <si>
    <r>
      <rPr>
        <sz val="12"/>
        <rFont val="Times New Roman"/>
        <charset val="134"/>
      </rPr>
      <t xml:space="preserve">  </t>
    </r>
    <r>
      <rPr>
        <sz val="12"/>
        <rFont val="宋体"/>
        <charset val="134"/>
      </rPr>
      <t>下级上解收入</t>
    </r>
  </si>
  <si>
    <r>
      <rPr>
        <sz val="12"/>
        <rFont val="宋体"/>
        <charset val="134"/>
      </rPr>
      <t>一般公共预算调出资金</t>
    </r>
  </si>
  <si>
    <r>
      <rPr>
        <sz val="12"/>
        <rFont val="Times New Roman"/>
        <charset val="134"/>
      </rPr>
      <t xml:space="preserve">  </t>
    </r>
    <r>
      <rPr>
        <sz val="12"/>
        <rFont val="宋体"/>
        <charset val="134"/>
      </rPr>
      <t>待偿债置换一般债券上年结余</t>
    </r>
  </si>
  <si>
    <r>
      <rPr>
        <sz val="12"/>
        <rFont val="宋体"/>
        <charset val="134"/>
      </rPr>
      <t>结转下年支出</t>
    </r>
  </si>
  <si>
    <r>
      <rPr>
        <sz val="12"/>
        <rFont val="Times New Roman"/>
        <charset val="134"/>
      </rPr>
      <t xml:space="preserve">  </t>
    </r>
    <r>
      <rPr>
        <sz val="12"/>
        <rFont val="宋体"/>
        <charset val="134"/>
      </rPr>
      <t>上年结余收入</t>
    </r>
  </si>
  <si>
    <r>
      <rPr>
        <sz val="12"/>
        <rFont val="宋体"/>
        <charset val="134"/>
      </rPr>
      <t>净结余</t>
    </r>
  </si>
  <si>
    <r>
      <rPr>
        <sz val="12"/>
        <rFont val="宋体"/>
        <charset val="134"/>
      </rPr>
      <t>国债转贷资金上年结余</t>
    </r>
  </si>
  <si>
    <r>
      <rPr>
        <sz val="12"/>
        <rFont val="宋体"/>
        <charset val="134"/>
      </rPr>
      <t>国债转贷资金结余</t>
    </r>
  </si>
  <si>
    <r>
      <rPr>
        <sz val="12"/>
        <rFont val="宋体"/>
        <charset val="134"/>
      </rPr>
      <t>收</t>
    </r>
    <r>
      <rPr>
        <sz val="12"/>
        <rFont val="Times New Roman"/>
        <charset val="134"/>
      </rPr>
      <t xml:space="preserve"> </t>
    </r>
    <r>
      <rPr>
        <sz val="12"/>
        <rFont val="宋体"/>
        <charset val="134"/>
      </rPr>
      <t>入</t>
    </r>
    <r>
      <rPr>
        <sz val="12"/>
        <rFont val="Times New Roman"/>
        <charset val="134"/>
      </rPr>
      <t xml:space="preserve"> </t>
    </r>
    <r>
      <rPr>
        <sz val="12"/>
        <rFont val="宋体"/>
        <charset val="134"/>
      </rPr>
      <t>总</t>
    </r>
    <r>
      <rPr>
        <sz val="12"/>
        <rFont val="Times New Roman"/>
        <charset val="134"/>
      </rPr>
      <t xml:space="preserve"> </t>
    </r>
    <r>
      <rPr>
        <sz val="12"/>
        <rFont val="宋体"/>
        <charset val="134"/>
      </rPr>
      <t>计</t>
    </r>
  </si>
  <si>
    <r>
      <rPr>
        <sz val="12"/>
        <rFont val="宋体"/>
        <charset val="134"/>
      </rPr>
      <t>支</t>
    </r>
    <r>
      <rPr>
        <sz val="12"/>
        <rFont val="Times New Roman"/>
        <charset val="134"/>
      </rPr>
      <t xml:space="preserve"> </t>
    </r>
    <r>
      <rPr>
        <sz val="12"/>
        <rFont val="宋体"/>
        <charset val="134"/>
      </rPr>
      <t>出</t>
    </r>
    <r>
      <rPr>
        <sz val="12"/>
        <rFont val="Times New Roman"/>
        <charset val="134"/>
      </rPr>
      <t xml:space="preserve"> </t>
    </r>
    <r>
      <rPr>
        <sz val="12"/>
        <rFont val="宋体"/>
        <charset val="134"/>
      </rPr>
      <t>总</t>
    </r>
    <r>
      <rPr>
        <sz val="12"/>
        <rFont val="Times New Roman"/>
        <charset val="134"/>
      </rPr>
      <t xml:space="preserve"> </t>
    </r>
    <r>
      <rPr>
        <sz val="12"/>
        <rFont val="宋体"/>
        <charset val="134"/>
      </rPr>
      <t>计</t>
    </r>
  </si>
  <si>
    <r>
      <rPr>
        <sz val="12"/>
        <rFont val="宋体"/>
        <charset val="134"/>
      </rPr>
      <t>附表</t>
    </r>
    <r>
      <rPr>
        <sz val="12"/>
        <rFont val="Times New Roman"/>
        <charset val="134"/>
      </rPr>
      <t>2</t>
    </r>
    <r>
      <rPr>
        <sz val="12"/>
        <rFont val="宋体"/>
        <charset val="134"/>
      </rPr>
      <t>：</t>
    </r>
  </si>
  <si>
    <t xml:space="preserve">汕头市2024年本级政府性基金预算调整情况表 </t>
  </si>
  <si>
    <r>
      <rPr>
        <sz val="11"/>
        <rFont val="宋体"/>
        <charset val="134"/>
      </rPr>
      <t>单位：万元</t>
    </r>
  </si>
  <si>
    <r>
      <rPr>
        <sz val="14"/>
        <rFont val="宋体"/>
        <charset val="134"/>
      </rPr>
      <t>收　　　　　入</t>
    </r>
  </si>
  <si>
    <r>
      <rPr>
        <sz val="14"/>
        <rFont val="Times New Roman"/>
        <charset val="134"/>
      </rPr>
      <t>2023</t>
    </r>
    <r>
      <rPr>
        <sz val="14"/>
        <rFont val="宋体"/>
        <charset val="134"/>
      </rPr>
      <t>年</t>
    </r>
    <r>
      <rPr>
        <sz val="14"/>
        <rFont val="Times New Roman"/>
        <charset val="134"/>
      </rPr>
      <t xml:space="preserve">
</t>
    </r>
    <r>
      <rPr>
        <sz val="14"/>
        <rFont val="宋体"/>
        <charset val="134"/>
      </rPr>
      <t>决算数</t>
    </r>
  </si>
  <si>
    <r>
      <rPr>
        <sz val="14"/>
        <rFont val="Times New Roman"/>
        <charset val="134"/>
      </rPr>
      <t>2024</t>
    </r>
    <r>
      <rPr>
        <sz val="14"/>
        <rFont val="宋体"/>
        <charset val="134"/>
      </rPr>
      <t>年</t>
    </r>
    <r>
      <rPr>
        <sz val="14"/>
        <rFont val="Times New Roman"/>
        <charset val="134"/>
      </rPr>
      <t xml:space="preserve">
</t>
    </r>
    <r>
      <rPr>
        <sz val="14"/>
        <rFont val="宋体"/>
        <charset val="134"/>
      </rPr>
      <t>预算数</t>
    </r>
  </si>
  <si>
    <r>
      <rPr>
        <sz val="14"/>
        <rFont val="宋体"/>
        <charset val="134"/>
      </rPr>
      <t>新增</t>
    </r>
    <r>
      <rPr>
        <sz val="14"/>
        <rFont val="Times New Roman"/>
        <charset val="134"/>
      </rPr>
      <t xml:space="preserve">
</t>
    </r>
    <r>
      <rPr>
        <sz val="14"/>
        <rFont val="宋体"/>
        <charset val="134"/>
      </rPr>
      <t>专项债</t>
    </r>
  </si>
  <si>
    <r>
      <rPr>
        <sz val="14"/>
        <rFont val="Times New Roman"/>
        <charset val="134"/>
      </rPr>
      <t>2024</t>
    </r>
    <r>
      <rPr>
        <sz val="14"/>
        <rFont val="宋体"/>
        <charset val="134"/>
      </rPr>
      <t>年</t>
    </r>
    <r>
      <rPr>
        <sz val="14"/>
        <rFont val="Times New Roman"/>
        <charset val="134"/>
      </rPr>
      <t xml:space="preserve">
</t>
    </r>
    <r>
      <rPr>
        <sz val="14"/>
        <rFont val="宋体"/>
        <charset val="134"/>
      </rPr>
      <t>预算调整数</t>
    </r>
  </si>
  <si>
    <r>
      <rPr>
        <sz val="14"/>
        <rFont val="宋体"/>
        <charset val="134"/>
      </rPr>
      <t>比预算</t>
    </r>
    <r>
      <rPr>
        <sz val="14"/>
        <rFont val="Times New Roman"/>
        <charset val="134"/>
      </rPr>
      <t xml:space="preserve">
+</t>
    </r>
    <r>
      <rPr>
        <sz val="14"/>
        <rFont val="宋体"/>
        <charset val="134"/>
      </rPr>
      <t>、</t>
    </r>
    <r>
      <rPr>
        <sz val="14"/>
        <rFont val="Times New Roman"/>
        <charset val="134"/>
      </rPr>
      <t>-%</t>
    </r>
  </si>
  <si>
    <r>
      <rPr>
        <sz val="14"/>
        <rFont val="宋体"/>
        <charset val="134"/>
      </rPr>
      <t>比预算</t>
    </r>
    <r>
      <rPr>
        <sz val="14"/>
        <rFont val="Times New Roman"/>
        <charset val="134"/>
      </rPr>
      <t xml:space="preserve">
+</t>
    </r>
    <r>
      <rPr>
        <sz val="14"/>
        <rFont val="宋体"/>
        <charset val="134"/>
      </rPr>
      <t>、</t>
    </r>
    <r>
      <rPr>
        <sz val="14"/>
        <rFont val="Times New Roman"/>
        <charset val="134"/>
      </rPr>
      <t>-</t>
    </r>
    <r>
      <rPr>
        <sz val="14"/>
        <rFont val="宋体"/>
        <charset val="134"/>
      </rPr>
      <t>额</t>
    </r>
  </si>
  <si>
    <r>
      <rPr>
        <sz val="14"/>
        <rFont val="宋体"/>
        <charset val="134"/>
      </rPr>
      <t>支出功能分类</t>
    </r>
  </si>
  <si>
    <r>
      <rPr>
        <sz val="14"/>
        <rFont val="宋体"/>
        <charset val="134"/>
      </rPr>
      <t>政府性基金收入</t>
    </r>
  </si>
  <si>
    <r>
      <rPr>
        <sz val="10"/>
        <rFont val="Times New Roman"/>
        <charset val="134"/>
      </rPr>
      <t xml:space="preserve">  
</t>
    </r>
    <r>
      <rPr>
        <sz val="10"/>
        <rFont val="宋体"/>
        <charset val="134"/>
      </rPr>
      <t>债务转贷收入增加</t>
    </r>
    <r>
      <rPr>
        <sz val="10"/>
        <rFont val="Times New Roman"/>
        <charset val="134"/>
      </rPr>
      <t>164</t>
    </r>
    <r>
      <rPr>
        <sz val="10"/>
        <rFont val="宋体"/>
        <charset val="134"/>
      </rPr>
      <t>亿元，主要是新增地方政府专项债券转贷收入（第一批</t>
    </r>
    <r>
      <rPr>
        <sz val="10"/>
        <rFont val="Times New Roman"/>
        <charset val="134"/>
      </rPr>
      <t>116</t>
    </r>
    <r>
      <rPr>
        <sz val="10"/>
        <rFont val="宋体"/>
        <charset val="134"/>
      </rPr>
      <t>亿元、第二批</t>
    </r>
    <r>
      <rPr>
        <sz val="10"/>
        <rFont val="Times New Roman"/>
        <charset val="134"/>
      </rPr>
      <t>49</t>
    </r>
    <r>
      <rPr>
        <sz val="10"/>
        <rFont val="宋体"/>
        <charset val="134"/>
      </rPr>
      <t>亿元）</t>
    </r>
    <r>
      <rPr>
        <sz val="10"/>
        <rFont val="Times New Roman"/>
        <charset val="134"/>
      </rPr>
      <t xml:space="preserve">
</t>
    </r>
  </si>
  <si>
    <r>
      <rPr>
        <sz val="14"/>
        <rFont val="宋体"/>
        <charset val="134"/>
      </rPr>
      <t>一、文化体育与传媒支出</t>
    </r>
  </si>
  <si>
    <r>
      <rPr>
        <sz val="10"/>
        <rFont val="Times New Roman"/>
        <charset val="134"/>
      </rPr>
      <t xml:space="preserve">
1.</t>
    </r>
    <r>
      <rPr>
        <sz val="10"/>
        <rFont val="宋体"/>
        <charset val="134"/>
      </rPr>
      <t>城乡社区支出增加</t>
    </r>
    <r>
      <rPr>
        <sz val="10"/>
        <rFont val="Times New Roman"/>
        <charset val="134"/>
      </rPr>
      <t>0.50</t>
    </r>
    <r>
      <rPr>
        <sz val="10"/>
        <rFont val="宋体"/>
        <charset val="134"/>
      </rPr>
      <t>亿元，主要是新增安排污水处理费</t>
    </r>
    <r>
      <rPr>
        <sz val="10"/>
        <rFont val="Times New Roman"/>
        <charset val="134"/>
      </rPr>
      <t>0.53</t>
    </r>
    <r>
      <rPr>
        <sz val="10"/>
        <rFont val="宋体"/>
        <charset val="134"/>
      </rPr>
      <t>亿元，收回汕头港外航道和广澳航道维护性疏浚资金</t>
    </r>
    <r>
      <rPr>
        <sz val="10"/>
        <rFont val="Times New Roman"/>
        <charset val="134"/>
      </rPr>
      <t>0.03</t>
    </r>
    <r>
      <rPr>
        <sz val="10"/>
        <rFont val="宋体"/>
        <charset val="134"/>
      </rPr>
      <t>亿元。</t>
    </r>
    <r>
      <rPr>
        <sz val="10"/>
        <rFont val="Times New Roman"/>
        <charset val="134"/>
      </rPr>
      <t xml:space="preserve">
2.</t>
    </r>
    <r>
      <rPr>
        <sz val="10"/>
        <rFont val="宋体"/>
        <charset val="134"/>
      </rPr>
      <t>其他支出增加</t>
    </r>
    <r>
      <rPr>
        <sz val="10"/>
        <rFont val="Times New Roman"/>
        <charset val="134"/>
      </rPr>
      <t>45.8</t>
    </r>
    <r>
      <rPr>
        <sz val="10"/>
        <rFont val="宋体"/>
        <charset val="134"/>
      </rPr>
      <t>亿元，主要是新增专项债安排新建汕头至汕尾铁路汕头站站房扩大规模配套工程及周边配套工程</t>
    </r>
    <r>
      <rPr>
        <sz val="10"/>
        <rFont val="Times New Roman"/>
        <charset val="134"/>
      </rPr>
      <t>4.5</t>
    </r>
    <r>
      <rPr>
        <sz val="10"/>
        <rFont val="宋体"/>
        <charset val="134"/>
      </rPr>
      <t>亿元、粤东城际铁路汕头至潮汕机场段</t>
    </r>
    <r>
      <rPr>
        <sz val="10"/>
        <rFont val="Times New Roman"/>
        <charset val="134"/>
      </rPr>
      <t>4.12</t>
    </r>
    <r>
      <rPr>
        <sz val="10"/>
        <rFont val="宋体"/>
        <charset val="134"/>
      </rPr>
      <t>亿元、粤东城际铁路潮州东至汕头段</t>
    </r>
    <r>
      <rPr>
        <sz val="10"/>
        <rFont val="Times New Roman"/>
        <charset val="134"/>
      </rPr>
      <t>3.62</t>
    </r>
    <r>
      <rPr>
        <sz val="10"/>
        <rFont val="宋体"/>
        <charset val="134"/>
      </rPr>
      <t>亿元、汕头高铁站枢纽一体化工程</t>
    </r>
    <r>
      <rPr>
        <sz val="10"/>
        <rFont val="Times New Roman"/>
        <charset val="134"/>
      </rPr>
      <t>3.5</t>
    </r>
    <r>
      <rPr>
        <sz val="10"/>
        <rFont val="宋体"/>
        <charset val="134"/>
      </rPr>
      <t>亿元、汕头市华侨经济文化产业孵化基地项目2.4亿元、新建汕头至汕尾铁路汕头站站房、雨棚及相关工程</t>
    </r>
    <r>
      <rPr>
        <sz val="10"/>
        <rFont val="Times New Roman"/>
        <charset val="134"/>
      </rPr>
      <t>2</t>
    </r>
    <r>
      <rPr>
        <sz val="10"/>
        <rFont val="宋体"/>
        <charset val="134"/>
      </rPr>
      <t>亿元等。</t>
    </r>
    <r>
      <rPr>
        <sz val="10"/>
        <rFont val="Times New Roman"/>
        <charset val="134"/>
      </rPr>
      <t xml:space="preserve">
3.</t>
    </r>
    <r>
      <rPr>
        <sz val="10"/>
        <rFont val="宋体"/>
        <charset val="134"/>
      </rPr>
      <t>补助下级支出增加</t>
    </r>
    <r>
      <rPr>
        <sz val="10"/>
        <rFont val="Times New Roman"/>
        <charset val="134"/>
      </rPr>
      <t>2.7</t>
    </r>
    <r>
      <rPr>
        <sz val="10"/>
        <rFont val="宋体"/>
        <charset val="134"/>
      </rPr>
      <t>亿元，主要是新增债转补汕头市乌桥岛棚户区改造项目</t>
    </r>
    <r>
      <rPr>
        <sz val="10"/>
        <rFont val="Times New Roman"/>
        <charset val="134"/>
      </rPr>
      <t>1.8</t>
    </r>
    <r>
      <rPr>
        <sz val="10"/>
        <rFont val="宋体"/>
        <charset val="134"/>
      </rPr>
      <t>亿元、汕头小公园开埠区修复改造（二期）工程项目</t>
    </r>
    <r>
      <rPr>
        <sz val="10"/>
        <rFont val="Times New Roman"/>
        <charset val="134"/>
      </rPr>
      <t>0.9</t>
    </r>
    <r>
      <rPr>
        <sz val="10"/>
        <rFont val="宋体"/>
        <charset val="134"/>
      </rPr>
      <t>亿元补助金平区。</t>
    </r>
    <r>
      <rPr>
        <sz val="10"/>
        <rFont val="Times New Roman"/>
        <charset val="134"/>
      </rPr>
      <t xml:space="preserve">
4.</t>
    </r>
    <r>
      <rPr>
        <sz val="10"/>
        <rFont val="宋体"/>
        <charset val="134"/>
      </rPr>
      <t>债务转贷支出增加</t>
    </r>
    <r>
      <rPr>
        <sz val="10"/>
        <rFont val="Times New Roman"/>
        <charset val="134"/>
      </rPr>
      <t>115.5</t>
    </r>
    <r>
      <rPr>
        <sz val="10"/>
        <rFont val="宋体"/>
        <charset val="134"/>
      </rPr>
      <t>亿元，主要是新增专项债券转贷支出（第一批</t>
    </r>
    <r>
      <rPr>
        <sz val="10"/>
        <rFont val="Times New Roman"/>
        <charset val="134"/>
      </rPr>
      <t>83</t>
    </r>
    <r>
      <rPr>
        <sz val="10"/>
        <rFont val="宋体"/>
        <charset val="134"/>
      </rPr>
      <t>亿元、第二批</t>
    </r>
    <r>
      <rPr>
        <sz val="10"/>
        <rFont val="Times New Roman"/>
        <charset val="134"/>
      </rPr>
      <t>32.5</t>
    </r>
    <r>
      <rPr>
        <sz val="10"/>
        <rFont val="宋体"/>
        <charset val="134"/>
      </rPr>
      <t>亿元）。</t>
    </r>
    <r>
      <rPr>
        <sz val="10"/>
        <rFont val="Times New Roman"/>
        <charset val="134"/>
      </rPr>
      <t xml:space="preserve">
5.</t>
    </r>
    <r>
      <rPr>
        <sz val="10"/>
        <rFont val="宋体"/>
        <charset val="134"/>
      </rPr>
      <t>调出资金减少</t>
    </r>
    <r>
      <rPr>
        <sz val="10"/>
        <rFont val="Times New Roman"/>
        <charset val="134"/>
      </rPr>
      <t>0.5</t>
    </r>
    <r>
      <rPr>
        <sz val="10"/>
        <rFont val="宋体"/>
        <charset val="134"/>
      </rPr>
      <t>亿元，主要是污水处理费收入减少调出</t>
    </r>
    <r>
      <rPr>
        <sz val="10"/>
        <rFont val="Times New Roman"/>
        <charset val="134"/>
      </rPr>
      <t>0.5</t>
    </r>
    <r>
      <rPr>
        <sz val="10"/>
        <rFont val="宋体"/>
        <charset val="134"/>
      </rPr>
      <t>亿元。</t>
    </r>
    <r>
      <rPr>
        <sz val="10"/>
        <rFont val="Times New Roman"/>
        <charset val="134"/>
      </rPr>
      <t xml:space="preserve">
</t>
    </r>
  </si>
  <si>
    <r>
      <rPr>
        <sz val="14"/>
        <rFont val="Times New Roman"/>
        <charset val="134"/>
      </rPr>
      <t xml:space="preserve">  </t>
    </r>
    <r>
      <rPr>
        <sz val="14"/>
        <rFont val="宋体"/>
        <charset val="134"/>
      </rPr>
      <t>其中：国有土地使用权出让收入</t>
    </r>
  </si>
  <si>
    <r>
      <rPr>
        <sz val="14"/>
        <rFont val="宋体"/>
        <charset val="134"/>
      </rPr>
      <t>二、社会保障和就业支出</t>
    </r>
  </si>
  <si>
    <r>
      <rPr>
        <sz val="14"/>
        <rFont val="宋体"/>
        <charset val="134"/>
      </rPr>
      <t>国有土地收益基金收入</t>
    </r>
  </si>
  <si>
    <r>
      <rPr>
        <sz val="14"/>
        <rFont val="宋体"/>
        <charset val="134"/>
      </rPr>
      <t>三、节能环保支出</t>
    </r>
  </si>
  <si>
    <r>
      <rPr>
        <sz val="14"/>
        <rFont val="宋体"/>
        <charset val="134"/>
      </rPr>
      <t>农业土地开发资金收入</t>
    </r>
  </si>
  <si>
    <r>
      <rPr>
        <sz val="14"/>
        <rFont val="宋体"/>
        <charset val="134"/>
      </rPr>
      <t>四、城乡社区支出</t>
    </r>
  </si>
  <si>
    <r>
      <rPr>
        <sz val="14"/>
        <rFont val="宋体"/>
        <charset val="134"/>
      </rPr>
      <t>城市基础设施配套费收入</t>
    </r>
  </si>
  <si>
    <r>
      <rPr>
        <sz val="14"/>
        <rFont val="宋体"/>
        <charset val="134"/>
      </rPr>
      <t>五、农林水支出</t>
    </r>
  </si>
  <si>
    <r>
      <rPr>
        <sz val="14"/>
        <rFont val="宋体"/>
        <charset val="134"/>
      </rPr>
      <t>车辆通行费</t>
    </r>
  </si>
  <si>
    <r>
      <rPr>
        <sz val="14"/>
        <rFont val="宋体"/>
        <charset val="134"/>
      </rPr>
      <t>六、交通运输支出</t>
    </r>
  </si>
  <si>
    <r>
      <rPr>
        <sz val="14"/>
        <rFont val="宋体"/>
        <charset val="134"/>
      </rPr>
      <t>污水处理费收入</t>
    </r>
  </si>
  <si>
    <r>
      <rPr>
        <sz val="14"/>
        <rFont val="宋体"/>
        <charset val="134"/>
      </rPr>
      <t>七、资源勘探信息等支出</t>
    </r>
  </si>
  <si>
    <r>
      <rPr>
        <sz val="14"/>
        <rFont val="宋体"/>
        <charset val="134"/>
      </rPr>
      <t>彩票公益金收入</t>
    </r>
  </si>
  <si>
    <r>
      <rPr>
        <sz val="14"/>
        <rFont val="宋体"/>
        <charset val="134"/>
      </rPr>
      <t>八、地方政府债务付息及发行费用支出</t>
    </r>
  </si>
  <si>
    <t>其他政府性基金收入</t>
  </si>
  <si>
    <r>
      <rPr>
        <sz val="14"/>
        <rFont val="宋体"/>
        <charset val="134"/>
      </rPr>
      <t>九、其他支出</t>
    </r>
  </si>
  <si>
    <t>彩票发行机构和彩票销售机构的业务费用</t>
  </si>
  <si>
    <t>专项债务对应项目专项收入</t>
  </si>
  <si>
    <r>
      <rPr>
        <sz val="14"/>
        <rFont val="宋体"/>
        <charset val="134"/>
      </rPr>
      <t>本年收入小计</t>
    </r>
  </si>
  <si>
    <r>
      <rPr>
        <sz val="14"/>
        <rFont val="宋体"/>
        <charset val="134"/>
      </rPr>
      <t>本年支出小计</t>
    </r>
  </si>
  <si>
    <r>
      <rPr>
        <sz val="14"/>
        <rFont val="宋体"/>
        <charset val="134"/>
      </rPr>
      <t>上级补助收入</t>
    </r>
  </si>
  <si>
    <t>补助下级支出</t>
  </si>
  <si>
    <r>
      <rPr>
        <sz val="14"/>
        <rFont val="宋体"/>
        <charset val="134"/>
      </rPr>
      <t>债务转贷收入</t>
    </r>
  </si>
  <si>
    <r>
      <rPr>
        <sz val="14"/>
        <rFont val="宋体"/>
        <charset val="134"/>
      </rPr>
      <t>上解上级支出</t>
    </r>
  </si>
  <si>
    <r>
      <rPr>
        <sz val="14"/>
        <rFont val="宋体"/>
        <charset val="134"/>
      </rPr>
      <t>下级上解收入</t>
    </r>
  </si>
  <si>
    <r>
      <rPr>
        <sz val="14"/>
        <rFont val="宋体"/>
        <charset val="134"/>
      </rPr>
      <t>债务转贷支出</t>
    </r>
  </si>
  <si>
    <r>
      <rPr>
        <sz val="14"/>
        <rFont val="宋体"/>
        <charset val="134"/>
      </rPr>
      <t>调入资金</t>
    </r>
  </si>
  <si>
    <r>
      <rPr>
        <sz val="14"/>
        <rFont val="宋体"/>
        <charset val="134"/>
      </rPr>
      <t>地方政府债务还本支出</t>
    </r>
  </si>
  <si>
    <r>
      <rPr>
        <sz val="14"/>
        <rFont val="宋体"/>
        <charset val="134"/>
      </rPr>
      <t>上年结余收入（含上年结转支出）</t>
    </r>
  </si>
  <si>
    <r>
      <rPr>
        <sz val="14"/>
        <rFont val="宋体"/>
        <charset val="134"/>
      </rPr>
      <t>调出资金</t>
    </r>
  </si>
  <si>
    <r>
      <rPr>
        <sz val="14"/>
        <rFont val="宋体"/>
        <charset val="134"/>
      </rPr>
      <t>年终结余（含结转下年支出）</t>
    </r>
  </si>
  <si>
    <r>
      <rPr>
        <sz val="14"/>
        <rFont val="宋体"/>
        <charset val="134"/>
      </rPr>
      <t>收</t>
    </r>
    <r>
      <rPr>
        <sz val="14"/>
        <rFont val="Times New Roman"/>
        <charset val="134"/>
      </rPr>
      <t xml:space="preserve"> </t>
    </r>
    <r>
      <rPr>
        <sz val="14"/>
        <rFont val="宋体"/>
        <charset val="134"/>
      </rPr>
      <t>入</t>
    </r>
    <r>
      <rPr>
        <sz val="14"/>
        <rFont val="Times New Roman"/>
        <charset val="134"/>
      </rPr>
      <t xml:space="preserve"> </t>
    </r>
    <r>
      <rPr>
        <sz val="14"/>
        <rFont val="宋体"/>
        <charset val="134"/>
      </rPr>
      <t>总</t>
    </r>
    <r>
      <rPr>
        <sz val="14"/>
        <rFont val="Times New Roman"/>
        <charset val="134"/>
      </rPr>
      <t xml:space="preserve"> </t>
    </r>
    <r>
      <rPr>
        <sz val="14"/>
        <rFont val="宋体"/>
        <charset val="134"/>
      </rPr>
      <t>计</t>
    </r>
  </si>
  <si>
    <r>
      <rPr>
        <sz val="14"/>
        <rFont val="宋体"/>
        <charset val="134"/>
      </rPr>
      <t>支</t>
    </r>
    <r>
      <rPr>
        <sz val="14"/>
        <rFont val="Times New Roman"/>
        <charset val="134"/>
      </rPr>
      <t xml:space="preserve"> </t>
    </r>
    <r>
      <rPr>
        <sz val="14"/>
        <rFont val="宋体"/>
        <charset val="134"/>
      </rPr>
      <t>出</t>
    </r>
    <r>
      <rPr>
        <sz val="14"/>
        <rFont val="Times New Roman"/>
        <charset val="134"/>
      </rPr>
      <t xml:space="preserve"> </t>
    </r>
    <r>
      <rPr>
        <sz val="14"/>
        <rFont val="宋体"/>
        <charset val="134"/>
      </rPr>
      <t>总</t>
    </r>
    <r>
      <rPr>
        <sz val="14"/>
        <rFont val="Times New Roman"/>
        <charset val="134"/>
      </rPr>
      <t xml:space="preserve"> </t>
    </r>
    <r>
      <rPr>
        <sz val="14"/>
        <rFont val="宋体"/>
        <charset val="134"/>
      </rPr>
      <t>计</t>
    </r>
  </si>
  <si>
    <t>附表3：</t>
  </si>
  <si>
    <t>汕头市2024年新增债务额度情况表</t>
  </si>
  <si>
    <t>单位：亿元</t>
  </si>
  <si>
    <t>地  区</t>
  </si>
  <si>
    <t>2024年新增债务额度合计</t>
  </si>
  <si>
    <t>2024年第1批新增债务额度</t>
  </si>
  <si>
    <t>2024年第2批新增债务额度</t>
  </si>
  <si>
    <t>一般债务</t>
  </si>
  <si>
    <t>专项债务</t>
  </si>
  <si>
    <t>汕头市</t>
  </si>
  <si>
    <t>市本级</t>
  </si>
  <si>
    <t>龙湖区</t>
  </si>
  <si>
    <t>金平区</t>
  </si>
  <si>
    <t>濠江区</t>
  </si>
  <si>
    <t>潮阳区</t>
  </si>
  <si>
    <t>潮南区</t>
  </si>
  <si>
    <t>澄海区</t>
  </si>
  <si>
    <t>南澳县</t>
  </si>
  <si>
    <r>
      <rPr>
        <sz val="11"/>
        <color rgb="FF000000"/>
        <rFont val="宋体"/>
        <charset val="134"/>
      </rPr>
      <t>附表</t>
    </r>
    <r>
      <rPr>
        <sz val="11"/>
        <color rgb="FF000000"/>
        <rFont val="Times New Roman"/>
        <charset val="134"/>
      </rPr>
      <t>4</t>
    </r>
    <r>
      <rPr>
        <sz val="11"/>
        <color rgb="FF000000"/>
        <rFont val="宋体"/>
        <charset val="134"/>
      </rPr>
      <t>：</t>
    </r>
  </si>
  <si>
    <r>
      <rPr>
        <sz val="24"/>
        <rFont val="方正小标宋简体"/>
        <charset val="134"/>
      </rPr>
      <t>市本级新增一般债项目安排表</t>
    </r>
  </si>
  <si>
    <r>
      <rPr>
        <sz val="11"/>
        <color theme="1"/>
        <rFont val="宋体"/>
        <charset val="134"/>
      </rPr>
      <t>单位：万元</t>
    </r>
  </si>
  <si>
    <r>
      <rPr>
        <b/>
        <sz val="12"/>
        <color theme="1"/>
        <rFont val="宋体"/>
        <charset val="134"/>
      </rPr>
      <t>序号</t>
    </r>
  </si>
  <si>
    <r>
      <rPr>
        <b/>
        <sz val="12"/>
        <color theme="1"/>
        <rFont val="宋体"/>
        <charset val="134"/>
      </rPr>
      <t>预算单位</t>
    </r>
  </si>
  <si>
    <r>
      <rPr>
        <b/>
        <sz val="12"/>
        <color theme="1"/>
        <rFont val="宋体"/>
        <charset val="134"/>
      </rPr>
      <t>功能分类代码</t>
    </r>
  </si>
  <si>
    <r>
      <rPr>
        <b/>
        <sz val="12"/>
        <color theme="1"/>
        <rFont val="宋体"/>
        <charset val="134"/>
      </rPr>
      <t>功能分类</t>
    </r>
  </si>
  <si>
    <r>
      <rPr>
        <b/>
        <sz val="12"/>
        <color theme="1"/>
        <rFont val="宋体"/>
        <charset val="134"/>
      </rPr>
      <t>项目名称</t>
    </r>
  </si>
  <si>
    <r>
      <rPr>
        <b/>
        <sz val="12"/>
        <color theme="1"/>
        <rFont val="宋体"/>
        <charset val="134"/>
      </rPr>
      <t>金额</t>
    </r>
  </si>
  <si>
    <r>
      <rPr>
        <b/>
        <sz val="12"/>
        <color theme="1"/>
        <rFont val="宋体"/>
        <charset val="134"/>
      </rPr>
      <t>备注</t>
    </r>
  </si>
  <si>
    <r>
      <rPr>
        <b/>
        <sz val="12"/>
        <color theme="1"/>
        <rFont val="宋体"/>
        <charset val="134"/>
      </rPr>
      <t>合计</t>
    </r>
  </si>
  <si>
    <t>汕头市政府投资项目代建管理中心</t>
  </si>
  <si>
    <t>其他城乡社区公共设施支出</t>
  </si>
  <si>
    <t>汕头高铁站枢纽一体化工程周边市政道路工程</t>
  </si>
  <si>
    <t>第一批</t>
  </si>
  <si>
    <t>经建科</t>
  </si>
  <si>
    <t>其他普通教育支出</t>
  </si>
  <si>
    <t>汕头市第二中学金凤半岛（一期）建设项目</t>
  </si>
  <si>
    <t>科教文</t>
  </si>
  <si>
    <r>
      <rPr>
        <sz val="12"/>
        <color theme="1"/>
        <rFont val="宋体"/>
        <charset val="134"/>
      </rPr>
      <t>护堤路（杏花路</t>
    </r>
    <r>
      <rPr>
        <sz val="12"/>
        <color theme="1"/>
        <rFont val="Times New Roman"/>
        <charset val="134"/>
      </rPr>
      <t>--</t>
    </r>
    <r>
      <rPr>
        <sz val="12"/>
        <color theme="1"/>
        <rFont val="宋体"/>
        <charset val="134"/>
      </rPr>
      <t>公元厂）拓宽改造工程</t>
    </r>
  </si>
  <si>
    <t>汕头市沈海高速中阳大道出入口改造工程</t>
  </si>
  <si>
    <r>
      <rPr>
        <sz val="12"/>
        <color theme="1"/>
        <rFont val="宋体"/>
        <charset val="134"/>
      </rPr>
      <t>海滨路东延</t>
    </r>
    <r>
      <rPr>
        <sz val="12"/>
        <color theme="1"/>
        <rFont val="Times New Roman"/>
        <charset val="134"/>
      </rPr>
      <t>(</t>
    </r>
    <r>
      <rPr>
        <sz val="12"/>
        <color theme="1"/>
        <rFont val="宋体"/>
        <charset val="134"/>
      </rPr>
      <t>二期</t>
    </r>
    <r>
      <rPr>
        <sz val="12"/>
        <color theme="1"/>
        <rFont val="Times New Roman"/>
        <charset val="134"/>
      </rPr>
      <t>)</t>
    </r>
    <r>
      <rPr>
        <sz val="12"/>
        <color theme="1"/>
        <rFont val="宋体"/>
        <charset val="134"/>
      </rPr>
      <t>工程及滨海空间新建工程</t>
    </r>
    <r>
      <rPr>
        <sz val="12"/>
        <color theme="1"/>
        <rFont val="Times New Roman"/>
        <charset val="134"/>
      </rPr>
      <t>-</t>
    </r>
    <r>
      <rPr>
        <sz val="12"/>
        <color theme="1"/>
        <rFont val="宋体"/>
        <charset val="134"/>
      </rPr>
      <t>海滨路（黄山路</t>
    </r>
    <r>
      <rPr>
        <sz val="12"/>
        <color theme="1"/>
        <rFont val="Times New Roman"/>
        <charset val="134"/>
      </rPr>
      <t>-</t>
    </r>
    <r>
      <rPr>
        <sz val="12"/>
        <color theme="1"/>
        <rFont val="宋体"/>
        <charset val="134"/>
      </rPr>
      <t>东海岸大道）先行启动段工程</t>
    </r>
  </si>
  <si>
    <t>汕头市教育局</t>
  </si>
  <si>
    <t>汕头市中小学、综合实践基地校舍建设和配套项目</t>
  </si>
  <si>
    <t>市水务局</t>
  </si>
  <si>
    <t>水利工程建设</t>
  </si>
  <si>
    <r>
      <rPr>
        <sz val="12"/>
        <color theme="1"/>
        <rFont val="宋体"/>
        <charset val="134"/>
      </rPr>
      <t>汕头市中心城区供水系统提压改造工程</t>
    </r>
    <r>
      <rPr>
        <sz val="12"/>
        <color theme="1"/>
        <rFont val="Times New Roman"/>
        <charset val="134"/>
      </rPr>
      <t>—</t>
    </r>
    <r>
      <rPr>
        <sz val="12"/>
        <color theme="1"/>
        <rFont val="宋体"/>
        <charset val="134"/>
      </rPr>
      <t>用户立管规范化整改项目（续建）</t>
    </r>
  </si>
  <si>
    <t>农业科</t>
  </si>
  <si>
    <t>汕头市华侨公园改造建设项目及海滨路东延（一期）工程</t>
  </si>
  <si>
    <t>泰山路（中泰立交-黄河路）快速化升级改造工程</t>
  </si>
  <si>
    <t>汕头市消防救援支队</t>
  </si>
  <si>
    <t>消防应急救援</t>
  </si>
  <si>
    <t>汕头市华侨试验区珠港新城消防救援站</t>
  </si>
  <si>
    <t>工贸科</t>
  </si>
  <si>
    <t>中阳大道与东海岸新城主河涌之间道路连接段工程</t>
  </si>
  <si>
    <t>汕头市河道堤防建设管理中心</t>
  </si>
  <si>
    <t>汕头市海门湾桥闸和练江水闸重建工程</t>
  </si>
  <si>
    <t>汕头市新消防站建设项目</t>
  </si>
  <si>
    <t>黄河路（泰山路-东厦路）快速化升级改造工程</t>
  </si>
  <si>
    <t>中心城区路网维修改造（嵩山路等道路）工程</t>
  </si>
  <si>
    <t>汕头市礐石风景名胜区管理局</t>
  </si>
  <si>
    <t>其他自然资源事务支出</t>
  </si>
  <si>
    <t>汕头英国领事署旧址二期修缮及展陈项目</t>
  </si>
  <si>
    <t>综合科</t>
  </si>
  <si>
    <t>汕头市防灾减灾综合救援基地</t>
  </si>
  <si>
    <t>第二批</t>
  </si>
  <si>
    <t>教科文</t>
  </si>
  <si>
    <t>海滨路东延(二期)工程及滨海空间新建工程-海滨路（黄山路-东海岸大道）先行启动段工程</t>
  </si>
  <si>
    <t>市国资委</t>
  </si>
  <si>
    <t>国道G324西港-金凤路段环境提升项目</t>
  </si>
  <si>
    <t>资产科</t>
  </si>
  <si>
    <r>
      <rPr>
        <sz val="11"/>
        <color rgb="FF000000"/>
        <rFont val="宋体"/>
        <charset val="134"/>
      </rPr>
      <t>附表</t>
    </r>
    <r>
      <rPr>
        <sz val="11"/>
        <color rgb="FF000000"/>
        <rFont val="Times New Roman"/>
        <charset val="134"/>
      </rPr>
      <t>5</t>
    </r>
    <r>
      <rPr>
        <sz val="11"/>
        <color rgb="FF000000"/>
        <rFont val="宋体"/>
        <charset val="134"/>
      </rPr>
      <t>：</t>
    </r>
  </si>
  <si>
    <r>
      <rPr>
        <sz val="24"/>
        <rFont val="方正小标宋简体"/>
        <charset val="134"/>
      </rPr>
      <t>市本级新增专项债项目安排表</t>
    </r>
  </si>
  <si>
    <t>其他地方自行试点项目收益专项债券收入安排的支出</t>
  </si>
  <si>
    <t>新建汕头至汕尾铁路汕头站站房扩大规模配套工程及周边配套工程</t>
  </si>
  <si>
    <t>粤东城际铁路汕头至潮汕机场段</t>
  </si>
  <si>
    <t>粤东城际铁路潮州东至汕头段</t>
  </si>
  <si>
    <t>汕头高铁站枢纽一体化工程</t>
  </si>
  <si>
    <t>汕头市华侨经济文化产业孵化基地项目</t>
  </si>
  <si>
    <t>新建汕头至汕尾铁路汕头站站房、雨棚及相关工程</t>
  </si>
  <si>
    <t>汕头市第三人民医院</t>
  </si>
  <si>
    <t>汕头市公共卫生医学中心新建项目</t>
  </si>
  <si>
    <t>社保科</t>
  </si>
  <si>
    <t>新建广梅汕铁路汕头站至广澳港区铁路</t>
  </si>
  <si>
    <t>汕头市鮀滨职业技术学校</t>
  </si>
  <si>
    <t>汕头市鮀滨职业技术学校新校区项目</t>
  </si>
  <si>
    <t>汕头小公园开埠区修复改造（二期）工程项目</t>
  </si>
  <si>
    <t>广东汕头幼儿师范高等专科学校</t>
  </si>
  <si>
    <t>广东汕头幼儿师范高等专科学校二期工程项目</t>
  </si>
  <si>
    <t>汕头经济特区保税区管理委员会</t>
  </si>
  <si>
    <t>汕头综保区扩围(北区)及连接段基础设施一期项目</t>
  </si>
  <si>
    <t>化学与精细化工广东省实验室</t>
  </si>
  <si>
    <t>汕头化学与精细化工广东省实验室项目（一期）</t>
  </si>
  <si>
    <t>汕头市中心医院</t>
  </si>
  <si>
    <t>汕头市中心医院易地重建项目(重大疫情救治基地）</t>
  </si>
  <si>
    <t>汕头华侨经济文化合作试验区财政与金融局</t>
  </si>
  <si>
    <t>深汕数字科创产业园</t>
  </si>
  <si>
    <t>汕头市高新技术开发区管委会</t>
  </si>
  <si>
    <t>汕头高新区中以（汕头）科技创新合作区（5G产业平台）配套设施建设</t>
  </si>
  <si>
    <t>市发改局</t>
  </si>
  <si>
    <t>汕头市粮食储备物流中心项目</t>
  </si>
  <si>
    <t>汕头市水务局</t>
  </si>
  <si>
    <t>汕头市智慧水利（一期）项目</t>
  </si>
  <si>
    <t>汕头综合保税区临港“工改工”多功能厂房建设项目</t>
  </si>
  <si>
    <t>汕头综合保税区园区基础设施提升工程项目</t>
  </si>
  <si>
    <t>汕头技师学院</t>
  </si>
  <si>
    <t>汕头技师学院职业技能实训基地及配套建设工程项目</t>
  </si>
  <si>
    <t>广东汕头幼儿师范高等专科学校配套实验幼儿园项目</t>
  </si>
  <si>
    <t>汕头大学精神卫生中心</t>
  </si>
  <si>
    <t>汕头大学精神卫生中心综合住院楼项目</t>
  </si>
  <si>
    <t>广东省汕头市小公园历史文化街区（顺昌街区）改造项目</t>
  </si>
  <si>
    <t>汕头市城市管理和综合执法局</t>
  </si>
  <si>
    <t>汕头市中心城区涵闸提升及改造工程项目</t>
  </si>
  <si>
    <t>资环科</t>
  </si>
  <si>
    <t>汕头市中心医院“一院两区”智慧医院建设暨区域全民健康信息综合平台项目</t>
  </si>
  <si>
    <t>汕头市农业科学研究所</t>
  </si>
  <si>
    <t>汕头农业科学园建设项目</t>
  </si>
  <si>
    <t>汕头高新区莲塘工业区基础设施及污水管网升级改造</t>
  </si>
  <si>
    <t>汕头市第二人民医院</t>
  </si>
  <si>
    <t>汕头市第二人民医院改扩建住院综合大楼（应急大楼）建设项目</t>
  </si>
  <si>
    <t>汕头市妇幼保健院</t>
  </si>
  <si>
    <t>汕头市妇幼保健院易地扩建项目</t>
  </si>
  <si>
    <t>牛田洋片区海滨长廊及停车场新建工程</t>
  </si>
  <si>
    <t>汕头高新区六合产业园区起步区产业及配套基础设施建设（一期）项目</t>
  </si>
  <si>
    <t>汕头市林百欣科学技术中等专业学校</t>
  </si>
  <si>
    <t>汕头市林百欣科学技术中等专业学校职业技能实训基地及配套建设工程（学生宿舍）项目</t>
  </si>
  <si>
    <t>其他棚户区改造专项债券收入安排的支出</t>
  </si>
  <si>
    <t>汕头市乌桥岛棚户区改造项目</t>
  </si>
  <si>
    <r>
      <rPr>
        <sz val="12"/>
        <rFont val="宋体"/>
        <charset val="134"/>
      </rPr>
      <t>汕头市中心医院易地重建项目</t>
    </r>
    <r>
      <rPr>
        <sz val="12"/>
        <rFont val="Times New Roman"/>
        <charset val="134"/>
      </rPr>
      <t>(</t>
    </r>
    <r>
      <rPr>
        <sz val="12"/>
        <rFont val="宋体"/>
        <charset val="134"/>
      </rPr>
      <t>重大疫情救治基地）</t>
    </r>
  </si>
  <si>
    <t>汕头幼儿师范高等专科学校</t>
  </si>
  <si>
    <r>
      <rPr>
        <sz val="12"/>
        <rFont val="Times New Roman"/>
        <charset val="134"/>
      </rPr>
      <t xml:space="preserve"> </t>
    </r>
    <r>
      <rPr>
        <sz val="12"/>
        <rFont val="宋体"/>
        <charset val="134"/>
      </rPr>
      <t>汕头综合保税区管理委员会</t>
    </r>
  </si>
  <si>
    <t>汕头市公共卫生医学中心新建项目智能化建设项目</t>
  </si>
  <si>
    <t>汕头市黄厝围电排站扩建工程</t>
  </si>
  <si>
    <t>汕头高新技术产业开发区管理委员会</t>
  </si>
  <si>
    <t>汕头市龙湖沟污水主干管上岸工程</t>
  </si>
  <si>
    <r>
      <rPr>
        <sz val="12"/>
        <rFont val="Times New Roman"/>
        <charset val="134"/>
      </rPr>
      <t xml:space="preserve"> </t>
    </r>
    <r>
      <rPr>
        <sz val="12"/>
        <rFont val="宋体"/>
        <charset val="134"/>
      </rPr>
      <t>汕头高新技术产业开发区管理委员会</t>
    </r>
  </si>
  <si>
    <t>附表6：</t>
  </si>
  <si>
    <t>预算单位</t>
  </si>
  <si>
    <t>资金性质</t>
  </si>
  <si>
    <t>功能分类代码</t>
  </si>
  <si>
    <t>合计</t>
  </si>
  <si>
    <t>市城管局</t>
  </si>
  <si>
    <t>污水处理费</t>
  </si>
  <si>
    <t>2121499</t>
  </si>
  <si>
    <t>小计</t>
  </si>
  <si>
    <t>南区污水处理濠江分厂污水处理服务费</t>
  </si>
  <si>
    <t>西区污水处理厂污水处理服务费</t>
  </si>
  <si>
    <t>新溪污水处理厂二期污水处理服务费</t>
  </si>
  <si>
    <t>北轴污水处理厂污水处理服务费</t>
  </si>
  <si>
    <t>新溪污水处理厂一期污水处理服务费</t>
  </si>
  <si>
    <t>污水处理管理费用(污泥处置费和污水厂管网PPP运营服务费)</t>
  </si>
  <si>
    <t>污泥处置费950万、污水厂管网PPP运营服务费590万</t>
  </si>
  <si>
    <t>金平区、龙湖区</t>
  </si>
  <si>
    <t>预算安排拨款</t>
  </si>
  <si>
    <t>中心城区环卫保洁网格化经费</t>
  </si>
  <si>
    <t>金平区2192万元，龙湖区2964万元</t>
  </si>
  <si>
    <t>国家税务局汕头税务局</t>
  </si>
  <si>
    <t>市级税务部门经费</t>
  </si>
  <si>
    <t>市直各单位</t>
  </si>
  <si>
    <t>基础性绩效、一次性绩效和年休假补等基本支出经费</t>
  </si>
  <si>
    <t>汕头市纪委监委廉政教育管理中心</t>
  </si>
  <si>
    <t>市纪委监委廉政教育管理中心运行保障经费</t>
  </si>
  <si>
    <t>、市直国家机关在职人员及离退休人员死亡一次性抚恤金</t>
  </si>
  <si>
    <t>附表7：</t>
  </si>
  <si>
    <t>单位：万元</t>
  </si>
  <si>
    <t>资金部门名称</t>
  </si>
  <si>
    <t>资金性质名称</t>
  </si>
  <si>
    <t>资金来源名称</t>
  </si>
  <si>
    <t>功能分类编码</t>
  </si>
  <si>
    <t>一级项目名称</t>
  </si>
  <si>
    <t>二级项目名称</t>
  </si>
  <si>
    <t>金额</t>
  </si>
  <si>
    <t>汕头市医疗保障局</t>
  </si>
  <si>
    <t>省补助</t>
  </si>
  <si>
    <t>2101201</t>
  </si>
  <si>
    <t>结算2022年上半年新冠病毒疫苗及接种费用中央补助资金-汕头市</t>
  </si>
  <si>
    <t>2101202</t>
  </si>
  <si>
    <t>汕头市住房和城乡建设局</t>
  </si>
  <si>
    <t>2139999</t>
  </si>
  <si>
    <t>“百县千镇万村”典型镇培育奖补资金</t>
  </si>
  <si>
    <t>汕头市财政局预算科代编</t>
  </si>
  <si>
    <t>清算粤东西北地区新区基础设施建设专项补助资金</t>
  </si>
  <si>
    <t>清算2023年老区苏区发展专项奖补资金</t>
  </si>
  <si>
    <t>汕头市财政局工贸科代编</t>
  </si>
  <si>
    <t>汕头市2023年中央自然灾害救灾资金（洪涝灾害）</t>
  </si>
  <si>
    <t>汕头市2023年中央自然灾害救灾资金（地质灾害）</t>
  </si>
  <si>
    <t>汕头市财政局农业农村科代编</t>
  </si>
  <si>
    <t>2300252</t>
  </si>
  <si>
    <t>省级涉农统筹整合转移支付</t>
  </si>
  <si>
    <t>2050299</t>
  </si>
  <si>
    <t>下达2023年城乡义务教育公用经费(省级）(金平区）</t>
  </si>
  <si>
    <t>下达2023年城乡义务教育公用经费(省级）(潮南区）</t>
  </si>
  <si>
    <t>下达2023年城乡义务教育公用经费(省级）(潮阳区）</t>
  </si>
  <si>
    <t>汕头市卫生健康局</t>
  </si>
  <si>
    <t>2100408</t>
  </si>
  <si>
    <t>2023年基本公共卫生服务项目省级补助(潮阳区)</t>
  </si>
  <si>
    <t>汕头市生态环境局</t>
  </si>
  <si>
    <t>2110302</t>
  </si>
  <si>
    <t>水污染防治和省内外流域生态补偿</t>
  </si>
  <si>
    <t>汕头市澄海区南排渠水环境综合整治项目</t>
  </si>
  <si>
    <t>2210106</t>
  </si>
  <si>
    <t>保障性安居工程专项资金-2023-汕头市</t>
  </si>
  <si>
    <t>保障性安居工程专项资金-2023-公租房建设和日常修缮管理（澄海区）</t>
  </si>
  <si>
    <t>汕头市财政局经济建设科代编</t>
  </si>
  <si>
    <t>2120399</t>
  </si>
  <si>
    <t>粤东西北地级市新区基础设施建设补助-汕头市本级</t>
  </si>
  <si>
    <t>2023年粤东西北新区补助—濠江区教师发展中心及人力资源服务产业园建设项目（一、二期）</t>
  </si>
  <si>
    <t>汕头市交通运输局</t>
  </si>
  <si>
    <t>汕头市本级2023年农村公路省级专项资金</t>
  </si>
  <si>
    <t>汕头市本级2023年农村公路省级专项资金（澄海区）</t>
  </si>
  <si>
    <t>汕头市本级2023年省级交通专项资金（美丽农村路）</t>
  </si>
  <si>
    <t>2023年“百千万工程”交通领域重点支持项目(美丽农村路)（澄海区）</t>
  </si>
  <si>
    <t>汕头市农业农村局</t>
  </si>
  <si>
    <t>2130122</t>
  </si>
  <si>
    <t>汕头市濠江区水产产业园第二批财政补助资金</t>
  </si>
  <si>
    <t>2059999</t>
  </si>
  <si>
    <t>2023年学校体育场地设施建设省补助资金（潮阳区）</t>
  </si>
  <si>
    <t>2023年学校体育场地设施建设省补助资金（潮南区）</t>
  </si>
  <si>
    <t>2023年学校体育场地设施建设省补助资金（澄海区）</t>
  </si>
  <si>
    <t>2023年粤东西北新区补助-汕头综保区扩围（北区）及连接段基础设施一期项目</t>
  </si>
</sst>
</file>

<file path=xl/styles.xml><?xml version="1.0" encoding="utf-8"?>
<styleSheet xmlns="http://schemas.openxmlformats.org/spreadsheetml/2006/main">
  <numFmts count="1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_ * #,##0.0000_ ;_ * \-#,##0.0000_ ;_ * &quot;-&quot;??.0000_ ;_ @_ "/>
    <numFmt numFmtId="177" formatCode="0.0_ "/>
    <numFmt numFmtId="178" formatCode="_([$€-2]* #,##0.00_);_([$€-2]* \(#,##0.00\);_([$€-2]* &quot;-&quot;??_)"/>
    <numFmt numFmtId="179" formatCode="0_ "/>
    <numFmt numFmtId="180" formatCode="_ * #,##0_ ;_ * \-#,##0_ ;_ * &quot;-&quot;??_ ;_ @_ "/>
    <numFmt numFmtId="181" formatCode="0_);[Red]\(0\)"/>
    <numFmt numFmtId="182" formatCode="_ * #,##0.0000_ ;_ * \-#,##0.0000_ ;_ * &quot;-&quot;??.00_ ;_ @_ "/>
    <numFmt numFmtId="183" formatCode="0.00_);[Red]\(0.00\)"/>
    <numFmt numFmtId="184" formatCode="#,##0_ "/>
    <numFmt numFmtId="185" formatCode="0.0%"/>
    <numFmt numFmtId="186" formatCode="_ * #,##0.0_ ;_ * \-#,##0.0_ ;_ * &quot;-&quot;??_ ;_ @_ "/>
    <numFmt numFmtId="187" formatCode="0.00_ "/>
  </numFmts>
  <fonts count="82">
    <font>
      <sz val="11"/>
      <color indexed="8"/>
      <name val="宋体"/>
      <charset val="134"/>
    </font>
    <font>
      <sz val="11"/>
      <color rgb="FF000000"/>
      <name val="宋体"/>
      <charset val="134"/>
    </font>
    <font>
      <sz val="11"/>
      <color indexed="8"/>
      <name val="Times New Roman"/>
      <charset val="134"/>
    </font>
    <font>
      <sz val="22"/>
      <name val="方正小标宋简体"/>
      <charset val="134"/>
    </font>
    <font>
      <sz val="24"/>
      <name val="方正小标宋简体"/>
      <charset val="134"/>
    </font>
    <font>
      <sz val="10"/>
      <name val="宋体"/>
      <charset val="134"/>
    </font>
    <font>
      <b/>
      <sz val="11"/>
      <color indexed="8"/>
      <name val="宋体"/>
      <charset val="134"/>
    </font>
    <font>
      <sz val="24"/>
      <name val="Times New Roman"/>
      <charset val="134"/>
    </font>
    <font>
      <sz val="11"/>
      <color theme="1"/>
      <name val="Times New Roman"/>
      <charset val="134"/>
    </font>
    <font>
      <b/>
      <sz val="12"/>
      <color theme="1"/>
      <name val="Times New Roman"/>
      <charset val="134"/>
    </font>
    <font>
      <b/>
      <sz val="12"/>
      <color theme="1"/>
      <name val="宋体"/>
      <charset val="134"/>
    </font>
    <font>
      <b/>
      <sz val="14"/>
      <name val="Times New Roman"/>
      <charset val="134"/>
    </font>
    <font>
      <sz val="14"/>
      <name val="Times New Roman"/>
      <charset val="134"/>
    </font>
    <font>
      <sz val="11"/>
      <name val="宋体"/>
      <charset val="134"/>
    </font>
    <font>
      <sz val="11"/>
      <color theme="1"/>
      <name val="仿宋"/>
      <charset val="134"/>
    </font>
    <font>
      <sz val="12"/>
      <name val="Times New Roman"/>
      <charset val="134"/>
    </font>
    <font>
      <sz val="12"/>
      <name val="宋体"/>
      <charset val="134"/>
    </font>
    <font>
      <sz val="11"/>
      <name val="Times New Roman"/>
      <charset val="134"/>
    </font>
    <font>
      <sz val="16"/>
      <name val="仿宋"/>
      <charset val="134"/>
    </font>
    <font>
      <sz val="12"/>
      <color theme="1"/>
      <name val="Times New Roman"/>
      <charset val="134"/>
    </font>
    <font>
      <sz val="12"/>
      <color theme="1"/>
      <name val="宋体"/>
      <charset val="134"/>
    </font>
    <font>
      <sz val="12"/>
      <color indexed="8"/>
      <name val="宋体"/>
      <charset val="134"/>
    </font>
    <font>
      <b/>
      <sz val="11"/>
      <color rgb="FFFF0000"/>
      <name val="宋体"/>
      <charset val="134"/>
    </font>
    <font>
      <sz val="18"/>
      <color theme="1"/>
      <name val="黑体"/>
      <charset val="134"/>
    </font>
    <font>
      <sz val="18"/>
      <color theme="1"/>
      <name val="宋体"/>
      <charset val="134"/>
      <scheme val="minor"/>
    </font>
    <font>
      <sz val="11"/>
      <color theme="1"/>
      <name val="宋体"/>
      <charset val="134"/>
      <scheme val="minor"/>
    </font>
    <font>
      <sz val="11"/>
      <color theme="1"/>
      <name val="宋体"/>
      <charset val="134"/>
    </font>
    <font>
      <sz val="24"/>
      <color theme="1"/>
      <name val="方正小标宋简体"/>
      <charset val="134"/>
    </font>
    <font>
      <sz val="16"/>
      <color theme="1"/>
      <name val="宋体"/>
      <charset val="134"/>
    </font>
    <font>
      <b/>
      <sz val="14"/>
      <color theme="1"/>
      <name val="宋体"/>
      <charset val="134"/>
    </font>
    <font>
      <b/>
      <sz val="18"/>
      <color theme="1"/>
      <name val="宋体"/>
      <charset val="134"/>
    </font>
    <font>
      <sz val="18"/>
      <color theme="1"/>
      <name val="Times New Roman"/>
      <charset val="0"/>
    </font>
    <font>
      <sz val="18"/>
      <color theme="1"/>
      <name val="宋体"/>
      <charset val="134"/>
    </font>
    <font>
      <sz val="11"/>
      <color theme="1"/>
      <name val="黑体"/>
      <charset val="134"/>
    </font>
    <font>
      <sz val="17"/>
      <name val="方正小标宋简体"/>
      <charset val="134"/>
    </font>
    <font>
      <b/>
      <sz val="8.5"/>
      <name val="仿宋_GB2312"/>
      <charset val="134"/>
    </font>
    <font>
      <b/>
      <sz val="9"/>
      <name val="宋体"/>
      <charset val="134"/>
    </font>
    <font>
      <b/>
      <sz val="9"/>
      <name val="Times New Roman"/>
      <charset val="134"/>
    </font>
    <font>
      <sz val="26"/>
      <name val="方正小标宋简体"/>
      <charset val="134"/>
    </font>
    <font>
      <sz val="9"/>
      <name val="Times New Roman"/>
      <charset val="134"/>
    </font>
    <font>
      <sz val="10"/>
      <name val="Times New Roman"/>
      <charset val="134"/>
    </font>
    <font>
      <sz val="14"/>
      <name val="宋体"/>
      <charset val="134"/>
    </font>
    <font>
      <sz val="9"/>
      <name val="宋体"/>
      <charset val="134"/>
    </font>
    <font>
      <sz val="9"/>
      <color rgb="FF000000"/>
      <name val="Times New Roman"/>
      <charset val="134"/>
    </font>
    <font>
      <sz val="9"/>
      <color indexed="8"/>
      <name val="Times New Roman"/>
      <charset val="134"/>
    </font>
    <font>
      <sz val="26"/>
      <color indexed="8"/>
      <name val="Times New Roman"/>
      <charset val="134"/>
    </font>
    <font>
      <sz val="24"/>
      <color indexed="8"/>
      <name val="Times New Roman"/>
      <charset val="134"/>
    </font>
    <font>
      <sz val="24"/>
      <color rgb="FF000000"/>
      <name val="宋体"/>
      <charset val="134"/>
    </font>
    <font>
      <sz val="18"/>
      <color indexed="8"/>
      <name val="宋体"/>
      <charset val="134"/>
    </font>
    <font>
      <sz val="24"/>
      <color indexed="8"/>
      <name val="宋体"/>
      <charset val="134"/>
    </font>
    <font>
      <sz val="11"/>
      <color rgb="FF000000"/>
      <name val="Times New Roman"/>
      <charset val="134"/>
    </font>
    <font>
      <sz val="16"/>
      <color indexed="8"/>
      <name val="Times New Roman"/>
      <charset val="134"/>
    </font>
    <font>
      <sz val="14"/>
      <color indexed="8"/>
      <name val="Times New Roman"/>
      <charset val="134"/>
    </font>
    <font>
      <sz val="26"/>
      <color rgb="FF000000"/>
      <name val="方正小标宋简体"/>
      <charset val="134"/>
    </font>
    <font>
      <sz val="18"/>
      <color rgb="FF000000"/>
      <name val="Times New Roman"/>
      <charset val="134"/>
    </font>
    <font>
      <sz val="18"/>
      <color indexed="8"/>
      <name val="Times New Roman"/>
      <charset val="134"/>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color rgb="FF000000"/>
      <name val="宋体"/>
      <charset val="134"/>
    </font>
    <font>
      <sz val="26"/>
      <color indexed="8"/>
      <name val="黑体"/>
      <charset val="134"/>
    </font>
    <font>
      <sz val="24"/>
      <color rgb="FF000000"/>
      <name val="Times New Roman"/>
      <charset val="134"/>
    </font>
    <font>
      <sz val="26"/>
      <color rgb="FF000000"/>
      <name val="Times New Roman"/>
      <charset val="134"/>
    </font>
    <font>
      <sz val="18"/>
      <color rgb="FF000000"/>
      <name val="楷体_GB2312"/>
      <charset val="134"/>
    </font>
    <font>
      <b/>
      <sz val="9"/>
      <name val="宋体"/>
      <charset val="134"/>
    </font>
    <font>
      <sz val="9"/>
      <name val="宋体"/>
      <charset val="134"/>
    </font>
  </fonts>
  <fills count="36">
    <fill>
      <patternFill patternType="none"/>
    </fill>
    <fill>
      <patternFill patternType="gray125"/>
    </fill>
    <fill>
      <patternFill patternType="solid">
        <fgColor indexed="9"/>
        <bgColor indexed="64"/>
      </patternFill>
    </fill>
    <fill>
      <patternFill patternType="solid">
        <fgColor theme="4" tint="0.8"/>
        <bgColor indexed="64"/>
      </patternFill>
    </fill>
    <fill>
      <patternFill patternType="solid">
        <fgColor theme="6" tint="0.599993896298105"/>
        <bgColor indexed="64"/>
      </patternFill>
    </fill>
    <fill>
      <patternFill patternType="solid">
        <fgColor theme="6" tint="0.6"/>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top style="thin">
        <color auto="1"/>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59">
    <xf numFmtId="0" fontId="0" fillId="0" borderId="0">
      <alignment vertical="center"/>
    </xf>
    <xf numFmtId="42" fontId="25" fillId="0" borderId="0" applyFont="0" applyFill="0" applyBorder="0" applyAlignment="0" applyProtection="0">
      <alignment vertical="center"/>
    </xf>
    <xf numFmtId="0" fontId="57" fillId="15" borderId="0" applyNumberFormat="0" applyBorder="0" applyAlignment="0" applyProtection="0">
      <alignment vertical="center"/>
    </xf>
    <xf numFmtId="0" fontId="58" fillId="17" borderId="25" applyNumberFormat="0" applyAlignment="0" applyProtection="0">
      <alignment vertical="center"/>
    </xf>
    <xf numFmtId="44" fontId="25" fillId="0" borderId="0" applyFont="0" applyFill="0" applyBorder="0" applyAlignment="0" applyProtection="0">
      <alignment vertical="center"/>
    </xf>
    <xf numFmtId="41" fontId="25" fillId="0" borderId="0" applyFont="0" applyFill="0" applyBorder="0" applyAlignment="0" applyProtection="0">
      <alignment vertical="center"/>
    </xf>
    <xf numFmtId="0" fontId="57" fillId="4" borderId="0" applyNumberFormat="0" applyBorder="0" applyAlignment="0" applyProtection="0">
      <alignment vertical="center"/>
    </xf>
    <xf numFmtId="0" fontId="59" fillId="19" borderId="0" applyNumberFormat="0" applyBorder="0" applyAlignment="0" applyProtection="0">
      <alignment vertical="center"/>
    </xf>
    <xf numFmtId="43" fontId="0" fillId="0" borderId="0" applyFont="0" applyFill="0" applyBorder="0" applyAlignment="0" applyProtection="0">
      <alignment vertical="center"/>
    </xf>
    <xf numFmtId="0" fontId="56" fillId="7" borderId="0" applyNumberFormat="0" applyBorder="0" applyAlignment="0" applyProtection="0">
      <alignment vertical="center"/>
    </xf>
    <xf numFmtId="0" fontId="60" fillId="0" borderId="0" applyNumberFormat="0" applyFill="0" applyBorder="0" applyAlignment="0" applyProtection="0">
      <alignment vertical="center"/>
    </xf>
    <xf numFmtId="9" fontId="25" fillId="0" borderId="0" applyFont="0" applyFill="0" applyBorder="0" applyAlignment="0" applyProtection="0">
      <alignment vertical="center"/>
    </xf>
    <xf numFmtId="0" fontId="61" fillId="0" borderId="0" applyNumberFormat="0" applyFill="0" applyBorder="0" applyAlignment="0" applyProtection="0">
      <alignment vertical="center"/>
    </xf>
    <xf numFmtId="9" fontId="25" fillId="0" borderId="0" applyFont="0" applyFill="0" applyBorder="0" applyAlignment="0" applyProtection="0">
      <alignment vertical="center"/>
    </xf>
    <xf numFmtId="0" fontId="25" fillId="16" borderId="24" applyNumberFormat="0" applyFont="0" applyAlignment="0" applyProtection="0">
      <alignment vertical="center"/>
    </xf>
    <xf numFmtId="0" fontId="56" fillId="13" borderId="0" applyNumberFormat="0" applyBorder="0" applyAlignment="0" applyProtection="0">
      <alignment vertical="center"/>
    </xf>
    <xf numFmtId="0" fontId="62"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25" fillId="0" borderId="0">
      <alignment vertical="center"/>
    </xf>
    <xf numFmtId="0" fontId="69" fillId="0" borderId="28" applyNumberFormat="0" applyFill="0" applyAlignment="0" applyProtection="0">
      <alignment vertical="center"/>
    </xf>
    <xf numFmtId="0" fontId="70" fillId="0" borderId="28" applyNumberFormat="0" applyFill="0" applyAlignment="0" applyProtection="0">
      <alignment vertical="center"/>
    </xf>
    <xf numFmtId="0" fontId="56" fillId="28" borderId="0" applyNumberFormat="0" applyBorder="0" applyAlignment="0" applyProtection="0">
      <alignment vertical="center"/>
    </xf>
    <xf numFmtId="0" fontId="62" fillId="0" borderId="30" applyNumberFormat="0" applyFill="0" applyAlignment="0" applyProtection="0">
      <alignment vertical="center"/>
    </xf>
    <xf numFmtId="0" fontId="56" fillId="12" borderId="0" applyNumberFormat="0" applyBorder="0" applyAlignment="0" applyProtection="0">
      <alignment vertical="center"/>
    </xf>
    <xf numFmtId="0" fontId="63" fillId="26" borderId="26" applyNumberFormat="0" applyAlignment="0" applyProtection="0">
      <alignment vertical="center"/>
    </xf>
    <xf numFmtId="42" fontId="16" fillId="0" borderId="0">
      <alignment vertical="center"/>
    </xf>
    <xf numFmtId="0" fontId="65" fillId="26" borderId="25" applyNumberFormat="0" applyAlignment="0" applyProtection="0">
      <alignment vertical="center"/>
    </xf>
    <xf numFmtId="0" fontId="67" fillId="27" borderId="27" applyNumberFormat="0" applyAlignment="0" applyProtection="0">
      <alignment vertical="center"/>
    </xf>
    <xf numFmtId="0" fontId="57" fillId="21" borderId="0" applyNumberFormat="0" applyBorder="0" applyAlignment="0" applyProtection="0">
      <alignment vertical="center"/>
    </xf>
    <xf numFmtId="0" fontId="56" fillId="29" borderId="0" applyNumberFormat="0" applyBorder="0" applyAlignment="0" applyProtection="0">
      <alignment vertical="center"/>
    </xf>
    <xf numFmtId="0" fontId="71" fillId="0" borderId="29" applyNumberFormat="0" applyFill="0" applyAlignment="0" applyProtection="0">
      <alignment vertical="center"/>
    </xf>
    <xf numFmtId="42" fontId="16" fillId="0" borderId="0"/>
    <xf numFmtId="0" fontId="72" fillId="0" borderId="31" applyNumberFormat="0" applyFill="0" applyAlignment="0" applyProtection="0">
      <alignment vertical="center"/>
    </xf>
    <xf numFmtId="0" fontId="73" fillId="31" borderId="0" applyNumberFormat="0" applyBorder="0" applyAlignment="0" applyProtection="0">
      <alignment vertical="center"/>
    </xf>
    <xf numFmtId="0" fontId="74" fillId="32" borderId="0" applyNumberFormat="0" applyBorder="0" applyAlignment="0" applyProtection="0">
      <alignment vertical="center"/>
    </xf>
    <xf numFmtId="0" fontId="57" fillId="14" borderId="0" applyNumberFormat="0" applyBorder="0" applyAlignment="0" applyProtection="0">
      <alignment vertical="center"/>
    </xf>
    <xf numFmtId="0" fontId="56"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178" fontId="16" fillId="0" borderId="0"/>
    <xf numFmtId="0" fontId="57" fillId="30" borderId="0" applyNumberFormat="0" applyBorder="0" applyAlignment="0" applyProtection="0">
      <alignment vertical="center"/>
    </xf>
    <xf numFmtId="0" fontId="57" fillId="18" borderId="0" applyNumberFormat="0" applyBorder="0" applyAlignment="0" applyProtection="0">
      <alignment vertical="center"/>
    </xf>
    <xf numFmtId="0" fontId="56" fillId="25" borderId="0" applyNumberFormat="0" applyBorder="0" applyAlignment="0" applyProtection="0">
      <alignment vertical="center"/>
    </xf>
    <xf numFmtId="0" fontId="56" fillId="23" borderId="0" applyNumberFormat="0" applyBorder="0" applyAlignment="0" applyProtection="0">
      <alignment vertical="center"/>
    </xf>
    <xf numFmtId="0" fontId="57" fillId="20" borderId="0" applyNumberFormat="0" applyBorder="0" applyAlignment="0" applyProtection="0">
      <alignment vertical="center"/>
    </xf>
    <xf numFmtId="0" fontId="57" fillId="10" borderId="0" applyNumberFormat="0" applyBorder="0" applyAlignment="0" applyProtection="0">
      <alignment vertical="center"/>
    </xf>
    <xf numFmtId="0" fontId="56" fillId="24" borderId="0" applyNumberFormat="0" applyBorder="0" applyAlignment="0" applyProtection="0">
      <alignment vertical="center"/>
    </xf>
    <xf numFmtId="0" fontId="57" fillId="8" borderId="0" applyNumberFormat="0" applyBorder="0" applyAlignment="0" applyProtection="0">
      <alignment vertical="center"/>
    </xf>
    <xf numFmtId="0" fontId="56" fillId="6" borderId="0" applyNumberFormat="0" applyBorder="0" applyAlignment="0" applyProtection="0">
      <alignment vertical="center"/>
    </xf>
    <xf numFmtId="0" fontId="56" fillId="22" borderId="0" applyNumberFormat="0" applyBorder="0" applyAlignment="0" applyProtection="0">
      <alignment vertical="center"/>
    </xf>
    <xf numFmtId="0" fontId="57" fillId="9" borderId="0" applyNumberFormat="0" applyBorder="0" applyAlignment="0" applyProtection="0">
      <alignment vertical="center"/>
    </xf>
    <xf numFmtId="0" fontId="56" fillId="11" borderId="0" applyNumberFormat="0" applyBorder="0" applyAlignment="0" applyProtection="0">
      <alignment vertical="center"/>
    </xf>
    <xf numFmtId="0" fontId="42" fillId="0" borderId="0"/>
    <xf numFmtId="42" fontId="16" fillId="0" borderId="0"/>
    <xf numFmtId="178" fontId="16" fillId="0" borderId="0">
      <alignment vertical="center"/>
    </xf>
    <xf numFmtId="42" fontId="16" fillId="0" borderId="0">
      <alignment vertical="center"/>
    </xf>
    <xf numFmtId="43" fontId="25" fillId="0" borderId="0" applyFont="0" applyFill="0" applyBorder="0" applyAlignment="0" applyProtection="0">
      <alignment vertical="center"/>
    </xf>
  </cellStyleXfs>
  <cellXfs count="250">
    <xf numFmtId="0" fontId="0" fillId="0" borderId="0" xfId="0">
      <alignment vertical="center"/>
    </xf>
    <xf numFmtId="0" fontId="0" fillId="0" borderId="0" xfId="0" applyAlignment="1">
      <alignment vertical="center" wrapText="1"/>
    </xf>
    <xf numFmtId="0" fontId="0" fillId="0" borderId="0" xfId="0" applyFill="1">
      <alignment vertical="center"/>
    </xf>
    <xf numFmtId="0" fontId="1" fillId="0" borderId="0" xfId="0" applyFont="1" applyFill="1">
      <alignment vertical="center"/>
    </xf>
    <xf numFmtId="0" fontId="2" fillId="0" borderId="0" xfId="0" applyFont="1" applyFill="1">
      <alignment vertical="center"/>
    </xf>
    <xf numFmtId="3" fontId="3" fillId="0" borderId="0" xfId="0" applyNumberFormat="1" applyFont="1" applyFill="1" applyAlignment="1">
      <alignment horizontal="center" vertical="center" wrapText="1"/>
    </xf>
    <xf numFmtId="3" fontId="4" fillId="0" borderId="0" xfId="0" applyNumberFormat="1" applyFont="1" applyFill="1" applyAlignment="1">
      <alignment horizontal="center" vertical="center" wrapText="1"/>
    </xf>
    <xf numFmtId="3" fontId="5" fillId="0" borderId="0" xfId="0" applyNumberFormat="1" applyFont="1" applyFill="1" applyAlignment="1">
      <alignment horizontal="right"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43" fontId="6" fillId="0" borderId="1" xfId="0" applyNumberFormat="1" applyFont="1" applyFill="1" applyBorder="1" applyAlignment="1">
      <alignment horizontal="right" vertical="center"/>
    </xf>
    <xf numFmtId="0" fontId="0" fillId="0" borderId="1" xfId="0" applyFill="1" applyBorder="1" applyAlignment="1">
      <alignment horizontal="center" vertical="center" wrapText="1"/>
    </xf>
    <xf numFmtId="43" fontId="0" fillId="0" borderId="1" xfId="0" applyNumberFormat="1" applyFill="1" applyBorder="1" applyAlignment="1">
      <alignment horizontal="right" vertical="center" wrapText="1"/>
    </xf>
    <xf numFmtId="43" fontId="0" fillId="0" borderId="1" xfId="0" applyNumberFormat="1" applyFill="1" applyBorder="1" applyAlignment="1">
      <alignment horizontal="center" vertical="center" wrapText="1"/>
    </xf>
    <xf numFmtId="0" fontId="0" fillId="0" borderId="0" xfId="0" applyFill="1" applyAlignment="1">
      <alignment vertical="center" wrapText="1"/>
    </xf>
    <xf numFmtId="0" fontId="1" fillId="0" borderId="0" xfId="0" applyFont="1">
      <alignment vertical="center"/>
    </xf>
    <xf numFmtId="0" fontId="2" fillId="0" borderId="0" xfId="0" applyFont="1" applyFill="1" applyAlignment="1">
      <alignment horizontal="center" vertical="center"/>
    </xf>
    <xf numFmtId="0" fontId="2" fillId="0" borderId="0" xfId="0" applyFont="1">
      <alignment vertical="center"/>
    </xf>
    <xf numFmtId="3" fontId="4" fillId="2" borderId="0" xfId="0" applyNumberFormat="1" applyFont="1" applyFill="1" applyAlignment="1">
      <alignment horizontal="center" vertical="center" wrapText="1"/>
    </xf>
    <xf numFmtId="3" fontId="7" fillId="0" borderId="0" xfId="0" applyNumberFormat="1" applyFont="1" applyFill="1" applyAlignment="1">
      <alignment horizontal="center" vertical="center" wrapText="1"/>
    </xf>
    <xf numFmtId="3" fontId="7" fillId="2" borderId="0" xfId="0" applyNumberFormat="1" applyFont="1" applyFill="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0" xfId="0" applyFont="1" applyFill="1" applyBorder="1" applyAlignment="1">
      <alignment horizontal="right"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176" fontId="11" fillId="0" borderId="1" xfId="8" applyNumberFormat="1" applyFont="1" applyFill="1" applyBorder="1" applyAlignment="1">
      <alignment horizontal="right" vertical="center" wrapText="1"/>
    </xf>
    <xf numFmtId="180" fontId="11" fillId="0" borderId="1" xfId="8" applyNumberFormat="1" applyFont="1" applyFill="1" applyBorder="1" applyAlignment="1">
      <alignment horizontal="right"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180" fontId="12" fillId="0" borderId="1" xfId="8" applyNumberFormat="1" applyFont="1" applyFill="1" applyBorder="1" applyAlignment="1">
      <alignment horizontal="right" vertical="center" wrapText="1"/>
    </xf>
    <xf numFmtId="0" fontId="0" fillId="0" borderId="1" xfId="0" applyBorder="1">
      <alignment vertical="center"/>
    </xf>
    <xf numFmtId="0" fontId="0" fillId="0" borderId="7"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NumberFormat="1" applyBorder="1" applyAlignment="1">
      <alignment horizontal="center" vertical="center"/>
    </xf>
    <xf numFmtId="176" fontId="12" fillId="0" borderId="1" xfId="8" applyNumberFormat="1" applyFont="1" applyFill="1" applyBorder="1" applyAlignment="1">
      <alignment horizontal="right" vertical="center" wrapText="1"/>
    </xf>
    <xf numFmtId="0" fontId="13" fillId="0" borderId="0" xfId="0" applyFont="1" applyFill="1">
      <alignment vertical="center"/>
    </xf>
    <xf numFmtId="0" fontId="0" fillId="0" borderId="0" xfId="0" applyFill="1" applyAlignment="1">
      <alignment horizontal="center" vertical="center"/>
    </xf>
    <xf numFmtId="0" fontId="14" fillId="0" borderId="0"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pplyProtection="1">
      <alignment horizontal="left" vertical="center" wrapText="1"/>
    </xf>
    <xf numFmtId="180" fontId="17" fillId="0" borderId="1" xfId="8" applyNumberFormat="1" applyFont="1" applyFill="1" applyBorder="1" applyAlignment="1">
      <alignment horizontal="center" vertical="center" wrapText="1"/>
    </xf>
    <xf numFmtId="0" fontId="18" fillId="0" borderId="0" xfId="0" applyFont="1" applyFill="1" applyBorder="1" applyAlignment="1">
      <alignment horizontal="center" vertical="center"/>
    </xf>
    <xf numFmtId="0" fontId="15" fillId="0" borderId="1" xfId="0" applyFont="1" applyFill="1" applyBorder="1" applyAlignment="1" applyProtection="1">
      <alignment horizontal="left" vertical="center" wrapText="1"/>
    </xf>
    <xf numFmtId="0" fontId="16" fillId="0" borderId="1" xfId="0" applyFont="1" applyFill="1" applyBorder="1" applyAlignment="1">
      <alignment horizontal="center" vertical="center" wrapText="1"/>
    </xf>
    <xf numFmtId="0" fontId="15" fillId="0" borderId="1" xfId="0" applyFont="1" applyFill="1" applyBorder="1" applyAlignment="1">
      <alignment vertical="center" wrapText="1"/>
    </xf>
    <xf numFmtId="180" fontId="13" fillId="0" borderId="1" xfId="8"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1" fillId="0" borderId="0" xfId="0" applyFont="1" applyFill="1" applyBorder="1" applyAlignment="1">
      <alignment vertical="center" wrapText="1"/>
    </xf>
    <xf numFmtId="0" fontId="20" fillId="0" borderId="6" xfId="0" applyFont="1" applyFill="1" applyBorder="1" applyAlignment="1">
      <alignment horizontal="center" vertical="center" wrapText="1"/>
    </xf>
    <xf numFmtId="0" fontId="21" fillId="0" borderId="0" xfId="0" applyFont="1" applyFill="1" applyAlignment="1">
      <alignment vertical="center" wrapText="1"/>
    </xf>
    <xf numFmtId="0" fontId="19" fillId="0" borderId="1"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22" fillId="0" borderId="0" xfId="0" applyFont="1" applyFill="1" applyAlignment="1">
      <alignment vertical="center" wrapText="1"/>
    </xf>
    <xf numFmtId="0" fontId="23" fillId="0" borderId="0" xfId="0" applyFont="1" applyFill="1" applyAlignment="1">
      <alignment vertical="center"/>
    </xf>
    <xf numFmtId="0" fontId="24" fillId="0" borderId="0" xfId="0" applyFont="1" applyFill="1" applyAlignment="1">
      <alignment vertical="center"/>
    </xf>
    <xf numFmtId="0" fontId="25" fillId="0" borderId="0" xfId="0" applyFont="1" applyFill="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xf>
    <xf numFmtId="0" fontId="27" fillId="0" borderId="0" xfId="0" applyFont="1" applyFill="1" applyAlignment="1">
      <alignment horizontal="center" vertical="center" wrapText="1"/>
    </xf>
    <xf numFmtId="0" fontId="26" fillId="0" borderId="0" xfId="0" applyFont="1" applyFill="1" applyBorder="1" applyAlignment="1">
      <alignment vertical="center"/>
    </xf>
    <xf numFmtId="0" fontId="28" fillId="0" borderId="0" xfId="0" applyFont="1" applyFill="1" applyAlignment="1">
      <alignment horizontal="right" vertical="center"/>
    </xf>
    <xf numFmtId="0" fontId="29" fillId="0" borderId="1" xfId="0" applyFont="1" applyFill="1" applyBorder="1" applyAlignment="1">
      <alignment horizontal="center" vertical="center" wrapText="1"/>
    </xf>
    <xf numFmtId="0" fontId="29" fillId="0" borderId="5" xfId="0" applyFont="1" applyFill="1" applyBorder="1" applyAlignment="1">
      <alignment horizontal="center" vertical="center"/>
    </xf>
    <xf numFmtId="0" fontId="29" fillId="0" borderId="1" xfId="0" applyFont="1" applyFill="1" applyBorder="1" applyAlignment="1">
      <alignment horizontal="center" vertical="center"/>
    </xf>
    <xf numFmtId="0" fontId="29" fillId="0" borderId="7" xfId="0" applyFont="1" applyFill="1" applyBorder="1" applyAlignment="1">
      <alignment horizontal="center" vertical="center" wrapText="1"/>
    </xf>
    <xf numFmtId="0" fontId="30" fillId="0" borderId="1" xfId="0" applyFont="1" applyFill="1" applyBorder="1" applyAlignment="1">
      <alignment horizontal="center" vertical="center"/>
    </xf>
    <xf numFmtId="182" fontId="31" fillId="0" borderId="1" xfId="8" applyNumberFormat="1" applyFont="1" applyFill="1" applyBorder="1" applyAlignment="1">
      <alignment horizontal="right" vertical="center"/>
    </xf>
    <xf numFmtId="43" fontId="31" fillId="0" borderId="1" xfId="8" applyFont="1" applyFill="1" applyBorder="1" applyAlignment="1">
      <alignment horizontal="right" vertical="center"/>
    </xf>
    <xf numFmtId="0" fontId="32" fillId="0" borderId="1" xfId="0" applyFont="1" applyFill="1" applyBorder="1" applyAlignment="1">
      <alignment horizontal="center" vertical="center"/>
    </xf>
    <xf numFmtId="0" fontId="23" fillId="0" borderId="0" xfId="0" applyFont="1" applyFill="1" applyBorder="1" applyAlignment="1">
      <alignment horizontal="center" vertical="center"/>
    </xf>
    <xf numFmtId="0" fontId="33" fillId="0" borderId="0" xfId="0" applyFont="1" applyFill="1" applyAlignment="1">
      <alignment vertical="center"/>
    </xf>
    <xf numFmtId="0" fontId="23" fillId="0" borderId="0" xfId="0" applyFont="1" applyFill="1" applyBorder="1" applyAlignment="1">
      <alignment horizontal="center" vertical="center" wrapText="1"/>
    </xf>
    <xf numFmtId="3" fontId="34" fillId="2" borderId="0" xfId="0" applyNumberFormat="1" applyFont="1" applyFill="1" applyBorder="1" applyAlignment="1">
      <alignment vertical="center" wrapText="1"/>
    </xf>
    <xf numFmtId="3" fontId="35" fillId="2" borderId="0" xfId="0" applyNumberFormat="1" applyFont="1" applyFill="1" applyBorder="1" applyAlignment="1">
      <alignment vertical="center" wrapText="1"/>
    </xf>
    <xf numFmtId="3" fontId="36" fillId="2" borderId="0" xfId="0" applyNumberFormat="1" applyFont="1" applyFill="1" applyBorder="1" applyAlignment="1">
      <alignment vertical="center" wrapText="1"/>
    </xf>
    <xf numFmtId="179" fontId="36" fillId="2" borderId="0" xfId="0" applyNumberFormat="1" applyFont="1" applyFill="1" applyBorder="1" applyAlignment="1">
      <alignment vertical="center" wrapText="1"/>
    </xf>
    <xf numFmtId="179" fontId="36" fillId="3" borderId="0" xfId="0" applyNumberFormat="1" applyFont="1" applyFill="1" applyBorder="1" applyAlignment="1">
      <alignment vertical="center" wrapText="1"/>
    </xf>
    <xf numFmtId="177" fontId="36" fillId="2" borderId="0" xfId="0" applyNumberFormat="1" applyFont="1" applyFill="1" applyBorder="1" applyAlignment="1">
      <alignment vertical="center" wrapText="1"/>
    </xf>
    <xf numFmtId="177" fontId="36" fillId="3" borderId="0" xfId="0" applyNumberFormat="1" applyFont="1" applyFill="1" applyBorder="1" applyAlignment="1">
      <alignment vertical="center" wrapText="1"/>
    </xf>
    <xf numFmtId="181" fontId="36" fillId="2" borderId="0" xfId="0" applyNumberFormat="1" applyFont="1" applyFill="1" applyBorder="1" applyAlignment="1">
      <alignment vertical="center" wrapText="1"/>
    </xf>
    <xf numFmtId="3" fontId="15" fillId="2" borderId="0" xfId="0" applyNumberFormat="1" applyFont="1" applyFill="1" applyBorder="1" applyAlignment="1">
      <alignment vertical="center" wrapText="1"/>
    </xf>
    <xf numFmtId="179" fontId="37" fillId="2" borderId="0" xfId="0" applyNumberFormat="1" applyFont="1" applyFill="1" applyBorder="1" applyAlignment="1">
      <alignment vertical="center" wrapText="1"/>
    </xf>
    <xf numFmtId="179" fontId="37" fillId="3" borderId="0" xfId="0" applyNumberFormat="1" applyFont="1" applyFill="1" applyBorder="1" applyAlignment="1">
      <alignment vertical="center" wrapText="1"/>
    </xf>
    <xf numFmtId="177" fontId="37" fillId="2" borderId="0" xfId="0" applyNumberFormat="1" applyFont="1" applyFill="1" applyBorder="1" applyAlignment="1">
      <alignment vertical="center" wrapText="1"/>
    </xf>
    <xf numFmtId="3" fontId="38" fillId="2" borderId="0" xfId="0" applyNumberFormat="1" applyFont="1" applyFill="1" applyAlignment="1">
      <alignment horizontal="center" vertical="center" wrapText="1"/>
    </xf>
    <xf numFmtId="3" fontId="39" fillId="2" borderId="0" xfId="0" applyNumberFormat="1" applyFont="1" applyFill="1" applyBorder="1" applyAlignment="1">
      <alignment vertical="center" wrapText="1"/>
    </xf>
    <xf numFmtId="179" fontId="39" fillId="2" borderId="0" xfId="0" applyNumberFormat="1" applyFont="1" applyFill="1" applyBorder="1" applyAlignment="1">
      <alignment vertical="center" wrapText="1"/>
    </xf>
    <xf numFmtId="179" fontId="39" fillId="3" borderId="0" xfId="0" applyNumberFormat="1" applyFont="1" applyFill="1" applyBorder="1" applyAlignment="1">
      <alignment vertical="center" wrapText="1"/>
    </xf>
    <xf numFmtId="177" fontId="39" fillId="2" borderId="0" xfId="0" applyNumberFormat="1" applyFont="1" applyFill="1" applyBorder="1" applyAlignment="1">
      <alignment vertical="center" wrapText="1"/>
    </xf>
    <xf numFmtId="3" fontId="12" fillId="2" borderId="8" xfId="0" applyNumberFormat="1" applyFont="1" applyFill="1" applyBorder="1" applyAlignment="1">
      <alignment horizontal="center" vertical="center" wrapText="1"/>
    </xf>
    <xf numFmtId="179" fontId="12" fillId="2" borderId="9" xfId="0" applyNumberFormat="1" applyFont="1" applyFill="1" applyBorder="1" applyAlignment="1">
      <alignment horizontal="center" vertical="center" wrapText="1"/>
    </xf>
    <xf numFmtId="179" fontId="12" fillId="3" borderId="9" xfId="0" applyNumberFormat="1" applyFont="1" applyFill="1" applyBorder="1" applyAlignment="1">
      <alignment horizontal="center" vertical="center" wrapText="1"/>
    </xf>
    <xf numFmtId="179" fontId="12" fillId="0" borderId="9" xfId="0" applyNumberFormat="1" applyFont="1" applyFill="1" applyBorder="1" applyAlignment="1">
      <alignment horizontal="center" vertical="center" wrapText="1"/>
    </xf>
    <xf numFmtId="179" fontId="15" fillId="0" borderId="10" xfId="0" applyNumberFormat="1" applyFont="1" applyFill="1" applyBorder="1" applyAlignment="1">
      <alignment horizontal="center" vertical="center" wrapText="1"/>
    </xf>
    <xf numFmtId="178" fontId="12" fillId="2" borderId="11" xfId="56" applyFont="1" applyFill="1" applyBorder="1" applyAlignment="1" applyProtection="1">
      <alignment horizontal="left" vertical="center" wrapText="1"/>
      <protection locked="0"/>
    </xf>
    <xf numFmtId="180" fontId="12" fillId="2" borderId="1" xfId="8" applyNumberFormat="1" applyFont="1" applyFill="1" applyBorder="1" applyAlignment="1">
      <alignment horizontal="right" vertical="center" wrapText="1"/>
    </xf>
    <xf numFmtId="183" fontId="12" fillId="2" borderId="1" xfId="11" applyNumberFormat="1" applyFont="1" applyFill="1" applyBorder="1" applyAlignment="1">
      <alignment horizontal="right" vertical="center" wrapText="1" shrinkToFit="1"/>
    </xf>
    <xf numFmtId="180" fontId="12" fillId="2" borderId="1" xfId="8" applyNumberFormat="1" applyFont="1" applyFill="1" applyBorder="1" applyAlignment="1" applyProtection="1">
      <alignment horizontal="right" vertical="center" wrapText="1" shrinkToFit="1"/>
    </xf>
    <xf numFmtId="180" fontId="40" fillId="2" borderId="12" xfId="8" applyNumberFormat="1" applyFont="1" applyFill="1" applyBorder="1" applyAlignment="1" applyProtection="1">
      <alignment horizontal="left" vertical="top" wrapText="1" shrinkToFit="1"/>
    </xf>
    <xf numFmtId="1" fontId="12" fillId="2" borderId="11" xfId="0" applyNumberFormat="1" applyFont="1" applyFill="1" applyBorder="1" applyAlignment="1">
      <alignment horizontal="left" vertical="center" wrapText="1"/>
    </xf>
    <xf numFmtId="180" fontId="12" fillId="3" borderId="1" xfId="8" applyNumberFormat="1" applyFont="1" applyFill="1" applyBorder="1" applyAlignment="1">
      <alignment horizontal="right" vertical="center" wrapText="1"/>
    </xf>
    <xf numFmtId="1" fontId="12" fillId="2" borderId="11" xfId="0" applyNumberFormat="1" applyFont="1" applyFill="1" applyBorder="1" applyAlignment="1">
      <alignment horizontal="left" vertical="center" wrapText="1" indent="2"/>
    </xf>
    <xf numFmtId="3" fontId="41" fillId="2" borderId="11" xfId="0" applyNumberFormat="1" applyFont="1" applyFill="1" applyBorder="1" applyAlignment="1">
      <alignment horizontal="left" vertical="center" wrapText="1" indent="2"/>
    </xf>
    <xf numFmtId="3" fontId="13" fillId="2" borderId="11" xfId="0" applyNumberFormat="1" applyFont="1" applyFill="1" applyBorder="1" applyAlignment="1">
      <alignment horizontal="left" vertical="center" wrapText="1" indent="2"/>
    </xf>
    <xf numFmtId="1" fontId="12" fillId="2" borderId="11" xfId="0" applyNumberFormat="1" applyFont="1" applyFill="1" applyBorder="1" applyAlignment="1">
      <alignment vertical="center" wrapText="1"/>
    </xf>
    <xf numFmtId="3" fontId="12" fillId="2" borderId="11" xfId="0" applyNumberFormat="1" applyFont="1" applyFill="1" applyBorder="1" applyAlignment="1">
      <alignment horizontal="center" vertical="center" wrapText="1"/>
    </xf>
    <xf numFmtId="3" fontId="12" fillId="2" borderId="11" xfId="0" applyNumberFormat="1" applyFont="1" applyFill="1" applyBorder="1" applyAlignment="1">
      <alignment horizontal="left" vertical="center" wrapText="1"/>
    </xf>
    <xf numFmtId="3" fontId="12" fillId="0" borderId="11" xfId="0" applyNumberFormat="1" applyFont="1" applyFill="1" applyBorder="1" applyAlignment="1">
      <alignment horizontal="left" vertical="center" wrapText="1"/>
    </xf>
    <xf numFmtId="3" fontId="12" fillId="2" borderId="11" xfId="0" applyNumberFormat="1" applyFont="1" applyFill="1" applyBorder="1" applyAlignment="1">
      <alignment horizontal="left" vertical="center" wrapText="1" shrinkToFit="1"/>
    </xf>
    <xf numFmtId="184" fontId="12" fillId="2" borderId="1" xfId="8" applyNumberFormat="1" applyFont="1" applyFill="1" applyBorder="1" applyAlignment="1" applyProtection="1">
      <alignment horizontal="right" vertical="center" wrapText="1" shrinkToFit="1"/>
    </xf>
    <xf numFmtId="3" fontId="12" fillId="2" borderId="13" xfId="0" applyNumberFormat="1" applyFont="1" applyFill="1" applyBorder="1" applyAlignment="1">
      <alignment horizontal="center" vertical="center" wrapText="1"/>
    </xf>
    <xf numFmtId="180" fontId="12" fillId="2" borderId="14" xfId="8" applyNumberFormat="1" applyFont="1" applyFill="1" applyBorder="1" applyAlignment="1">
      <alignment horizontal="right" vertical="center" wrapText="1"/>
    </xf>
    <xf numFmtId="180" fontId="12" fillId="3" borderId="14" xfId="8" applyNumberFormat="1" applyFont="1" applyFill="1" applyBorder="1" applyAlignment="1">
      <alignment horizontal="right" vertical="center" wrapText="1"/>
    </xf>
    <xf numFmtId="183" fontId="12" fillId="0" borderId="14" xfId="11" applyNumberFormat="1" applyFont="1" applyFill="1" applyBorder="1" applyAlignment="1">
      <alignment horizontal="right" vertical="center" wrapText="1" shrinkToFit="1"/>
    </xf>
    <xf numFmtId="180" fontId="12" fillId="2" borderId="14" xfId="8" applyNumberFormat="1" applyFont="1" applyFill="1" applyBorder="1" applyAlignment="1" applyProtection="1">
      <alignment horizontal="right" vertical="center" wrapText="1" shrinkToFit="1"/>
    </xf>
    <xf numFmtId="180" fontId="40" fillId="2" borderId="15" xfId="8" applyNumberFormat="1" applyFont="1" applyFill="1" applyBorder="1" applyAlignment="1" applyProtection="1">
      <alignment horizontal="left" vertical="top" wrapText="1" shrinkToFit="1"/>
    </xf>
    <xf numFmtId="177" fontId="36" fillId="2" borderId="0" xfId="8" applyNumberFormat="1" applyFont="1" applyFill="1" applyAlignment="1">
      <alignment vertical="center" wrapText="1"/>
    </xf>
    <xf numFmtId="186" fontId="36" fillId="2" borderId="0" xfId="8" applyNumberFormat="1" applyFont="1" applyFill="1" applyAlignment="1">
      <alignment vertical="center" wrapText="1"/>
    </xf>
    <xf numFmtId="3" fontId="37" fillId="2" borderId="0" xfId="0" applyNumberFormat="1" applyFont="1" applyFill="1" applyBorder="1" applyAlignment="1">
      <alignment vertical="center" wrapText="1"/>
    </xf>
    <xf numFmtId="177" fontId="37" fillId="3" borderId="0" xfId="0" applyNumberFormat="1" applyFont="1" applyFill="1" applyBorder="1" applyAlignment="1">
      <alignment vertical="center" wrapText="1"/>
    </xf>
    <xf numFmtId="177" fontId="39" fillId="3" borderId="0" xfId="0" applyNumberFormat="1" applyFont="1" applyFill="1" applyBorder="1" applyAlignment="1">
      <alignment vertical="center" wrapText="1"/>
    </xf>
    <xf numFmtId="3" fontId="12" fillId="2" borderId="16" xfId="0" applyNumberFormat="1" applyFont="1" applyFill="1" applyBorder="1" applyAlignment="1">
      <alignment horizontal="center" vertical="center" wrapText="1"/>
    </xf>
    <xf numFmtId="179" fontId="41" fillId="3" borderId="9" xfId="0" applyNumberFormat="1" applyFont="1" applyFill="1" applyBorder="1" applyAlignment="1">
      <alignment horizontal="center" vertical="center" wrapText="1"/>
    </xf>
    <xf numFmtId="187" fontId="12" fillId="2" borderId="4" xfId="0" applyNumberFormat="1" applyFont="1" applyFill="1" applyBorder="1" applyAlignment="1">
      <alignment horizontal="left" vertical="center" wrapText="1"/>
    </xf>
    <xf numFmtId="187" fontId="12" fillId="2" borderId="1" xfId="11" applyNumberFormat="1" applyFont="1" applyFill="1" applyBorder="1" applyAlignment="1">
      <alignment horizontal="right" vertical="center" wrapText="1" shrinkToFit="1"/>
    </xf>
    <xf numFmtId="187" fontId="12" fillId="2" borderId="4" xfId="0" applyNumberFormat="1" applyFont="1" applyFill="1" applyBorder="1" applyAlignment="1">
      <alignment horizontal="left" vertical="center" shrinkToFit="1"/>
    </xf>
    <xf numFmtId="187" fontId="12" fillId="2" borderId="1" xfId="11" applyNumberFormat="1" applyFont="1" applyFill="1" applyBorder="1" applyAlignment="1">
      <alignment horizontal="right" vertical="center" wrapText="1"/>
    </xf>
    <xf numFmtId="3" fontId="12" fillId="2" borderId="4" xfId="0" applyNumberFormat="1" applyFont="1" applyFill="1" applyBorder="1" applyAlignment="1">
      <alignment horizontal="center" vertical="center" wrapText="1"/>
    </xf>
    <xf numFmtId="187" fontId="41" fillId="2" borderId="4" xfId="0" applyNumberFormat="1" applyFont="1" applyFill="1" applyBorder="1" applyAlignment="1">
      <alignment horizontal="left" vertical="center" wrapText="1"/>
    </xf>
    <xf numFmtId="187" fontId="12" fillId="0" borderId="4" xfId="0" applyNumberFormat="1" applyFont="1" applyFill="1" applyBorder="1" applyAlignment="1">
      <alignment horizontal="left" vertical="center" wrapText="1"/>
    </xf>
    <xf numFmtId="1" fontId="12" fillId="2" borderId="4" xfId="41" applyNumberFormat="1" applyFont="1" applyFill="1" applyBorder="1" applyAlignment="1">
      <alignment horizontal="left" vertical="center" wrapText="1"/>
    </xf>
    <xf numFmtId="177" fontId="37" fillId="2" borderId="1" xfId="0" applyNumberFormat="1" applyFont="1" applyFill="1" applyBorder="1" applyAlignment="1">
      <alignment vertical="center" wrapText="1"/>
    </xf>
    <xf numFmtId="177" fontId="37" fillId="3" borderId="1" xfId="0" applyNumberFormat="1" applyFont="1" applyFill="1" applyBorder="1" applyAlignment="1">
      <alignment vertical="center" wrapText="1"/>
    </xf>
    <xf numFmtId="3" fontId="12" fillId="2" borderId="17" xfId="0" applyNumberFormat="1" applyFont="1" applyFill="1" applyBorder="1" applyAlignment="1">
      <alignment horizontal="center" vertical="center" wrapText="1"/>
    </xf>
    <xf numFmtId="183" fontId="12" fillId="2" borderId="14" xfId="11" applyNumberFormat="1" applyFont="1" applyFill="1" applyBorder="1" applyAlignment="1">
      <alignment horizontal="right" vertical="center" wrapText="1" shrinkToFit="1"/>
    </xf>
    <xf numFmtId="3" fontId="42" fillId="2" borderId="0" xfId="0" applyNumberFormat="1" applyFont="1" applyFill="1" applyBorder="1" applyAlignment="1">
      <alignment vertical="center" wrapText="1"/>
    </xf>
    <xf numFmtId="181" fontId="37" fillId="2" borderId="0" xfId="0" applyNumberFormat="1" applyFont="1" applyFill="1" applyBorder="1" applyAlignment="1">
      <alignment vertical="center" wrapText="1"/>
    </xf>
    <xf numFmtId="177" fontId="17" fillId="2" borderId="0" xfId="0" applyNumberFormat="1" applyFont="1" applyFill="1" applyBorder="1" applyAlignment="1">
      <alignment horizontal="right" vertical="center" wrapText="1"/>
    </xf>
    <xf numFmtId="179" fontId="15" fillId="2" borderId="18" xfId="0" applyNumberFormat="1" applyFont="1" applyFill="1" applyBorder="1" applyAlignment="1">
      <alignment horizontal="center" vertical="center" wrapText="1"/>
    </xf>
    <xf numFmtId="180" fontId="12" fillId="2" borderId="2" xfId="8" applyNumberFormat="1" applyFont="1" applyFill="1" applyBorder="1" applyAlignment="1" applyProtection="1">
      <alignment horizontal="right" vertical="center" wrapText="1" shrinkToFit="1"/>
    </xf>
    <xf numFmtId="179" fontId="40" fillId="0" borderId="19" xfId="41" applyNumberFormat="1" applyFont="1" applyFill="1" applyBorder="1" applyAlignment="1">
      <alignment horizontal="left" vertical="top" wrapText="1"/>
    </xf>
    <xf numFmtId="179" fontId="40" fillId="0" borderId="20" xfId="41" applyNumberFormat="1" applyFont="1" applyFill="1" applyBorder="1" applyAlignment="1">
      <alignment horizontal="left" vertical="top" wrapText="1"/>
    </xf>
    <xf numFmtId="180" fontId="12" fillId="2" borderId="2" xfId="8" applyNumberFormat="1" applyFont="1" applyFill="1" applyBorder="1" applyAlignment="1" applyProtection="1">
      <alignment horizontal="right" vertical="center" wrapText="1"/>
    </xf>
    <xf numFmtId="180" fontId="12" fillId="2" borderId="21" xfId="8" applyNumberFormat="1" applyFont="1" applyFill="1" applyBorder="1" applyAlignment="1" applyProtection="1">
      <alignment horizontal="right" vertical="center" wrapText="1" shrinkToFit="1"/>
    </xf>
    <xf numFmtId="179" fontId="40" fillId="0" borderId="22" xfId="41" applyNumberFormat="1" applyFont="1" applyFill="1" applyBorder="1" applyAlignment="1">
      <alignment horizontal="left" vertical="top" wrapText="1"/>
    </xf>
    <xf numFmtId="0" fontId="2" fillId="4" borderId="0" xfId="0" applyFont="1" applyFill="1" applyBorder="1" applyAlignment="1">
      <alignment vertical="center"/>
    </xf>
    <xf numFmtId="178" fontId="15" fillId="2" borderId="0" xfId="0" applyNumberFormat="1" applyFont="1" applyFill="1" applyBorder="1" applyAlignment="1"/>
    <xf numFmtId="178" fontId="15" fillId="3" borderId="0" xfId="0" applyNumberFormat="1" applyFont="1" applyFill="1" applyBorder="1" applyAlignment="1"/>
    <xf numFmtId="177" fontId="15" fillId="2" borderId="0" xfId="0" applyNumberFormat="1" applyFont="1" applyFill="1" applyBorder="1" applyAlignment="1"/>
    <xf numFmtId="0" fontId="2" fillId="0" borderId="0" xfId="0" applyFont="1" applyFill="1" applyBorder="1" applyAlignment="1">
      <alignment vertical="center"/>
    </xf>
    <xf numFmtId="3" fontId="4" fillId="2" borderId="0"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3" fontId="37" fillId="3" borderId="0" xfId="0" applyNumberFormat="1" applyFont="1" applyFill="1" applyBorder="1" applyAlignment="1">
      <alignment vertical="center" wrapText="1"/>
    </xf>
    <xf numFmtId="3" fontId="15" fillId="2" borderId="8" xfId="0" applyNumberFormat="1" applyFont="1" applyFill="1" applyBorder="1" applyAlignment="1">
      <alignment horizontal="center" vertical="center" wrapText="1"/>
    </xf>
    <xf numFmtId="179" fontId="15" fillId="2" borderId="9" xfId="0" applyNumberFormat="1" applyFont="1" applyFill="1" applyBorder="1" applyAlignment="1">
      <alignment horizontal="center" vertical="center" wrapText="1"/>
    </xf>
    <xf numFmtId="179" fontId="15" fillId="3" borderId="9" xfId="0" applyNumberFormat="1" applyFont="1" applyFill="1" applyBorder="1" applyAlignment="1">
      <alignment horizontal="center" vertical="center" wrapText="1"/>
    </xf>
    <xf numFmtId="179" fontId="16" fillId="3" borderId="9" xfId="0" applyNumberFormat="1" applyFont="1" applyFill="1" applyBorder="1" applyAlignment="1">
      <alignment horizontal="center" vertical="center" wrapText="1"/>
    </xf>
    <xf numFmtId="179" fontId="15" fillId="0" borderId="9" xfId="0" applyNumberFormat="1" applyFont="1" applyFill="1" applyBorder="1" applyAlignment="1">
      <alignment horizontal="center" vertical="center" wrapText="1"/>
    </xf>
    <xf numFmtId="179" fontId="15" fillId="0" borderId="23" xfId="0" applyNumberFormat="1" applyFont="1" applyFill="1" applyBorder="1" applyAlignment="1">
      <alignment horizontal="center" vertical="center" wrapText="1"/>
    </xf>
    <xf numFmtId="178" fontId="15" fillId="0" borderId="11" xfId="56" applyFont="1" applyFill="1" applyBorder="1" applyAlignment="1" applyProtection="1">
      <alignment horizontal="left" vertical="center" wrapText="1"/>
      <protection locked="0"/>
    </xf>
    <xf numFmtId="184" fontId="15" fillId="0" borderId="1" xfId="8" applyNumberFormat="1" applyFont="1" applyFill="1" applyBorder="1" applyAlignment="1" applyProtection="1">
      <alignment horizontal="right" vertical="center" wrapText="1" shrinkToFit="1"/>
    </xf>
    <xf numFmtId="184" fontId="15" fillId="3" borderId="1" xfId="8" applyNumberFormat="1" applyFont="1" applyFill="1" applyBorder="1" applyAlignment="1" applyProtection="1">
      <alignment horizontal="right" vertical="center" wrapText="1" shrinkToFit="1"/>
    </xf>
    <xf numFmtId="187" fontId="15" fillId="0" borderId="1" xfId="11" applyNumberFormat="1" applyFont="1" applyFill="1" applyBorder="1" applyAlignment="1">
      <alignment horizontal="right" vertical="center" wrapText="1" shrinkToFit="1"/>
    </xf>
    <xf numFmtId="180" fontId="15" fillId="0" borderId="2" xfId="8" applyNumberFormat="1" applyFont="1" applyFill="1" applyBorder="1" applyAlignment="1" applyProtection="1">
      <alignment horizontal="right" vertical="center" wrapText="1" shrinkToFit="1"/>
    </xf>
    <xf numFmtId="184" fontId="15" fillId="0" borderId="1" xfId="8" applyNumberFormat="1" applyFont="1" applyFill="1" applyBorder="1" applyAlignment="1">
      <alignment horizontal="right" vertical="center" wrapText="1" shrinkToFit="1"/>
    </xf>
    <xf numFmtId="184" fontId="15" fillId="3" borderId="1" xfId="8" applyNumberFormat="1" applyFont="1" applyFill="1" applyBorder="1" applyAlignment="1">
      <alignment horizontal="right" vertical="center" wrapText="1" shrinkToFit="1"/>
    </xf>
    <xf numFmtId="178" fontId="15" fillId="0" borderId="11" xfId="56" applyFont="1" applyFill="1" applyBorder="1" applyAlignment="1" applyProtection="1">
      <alignment horizontal="left" vertical="center" wrapText="1" indent="2"/>
      <protection locked="0"/>
    </xf>
    <xf numFmtId="178" fontId="15" fillId="5" borderId="11" xfId="56" applyFont="1" applyFill="1" applyBorder="1" applyAlignment="1" applyProtection="1">
      <alignment horizontal="left" vertical="center" wrapText="1"/>
      <protection locked="0"/>
    </xf>
    <xf numFmtId="184" fontId="15" fillId="5" borderId="1" xfId="8" applyNumberFormat="1" applyFont="1" applyFill="1" applyBorder="1" applyAlignment="1">
      <alignment horizontal="right" vertical="center" wrapText="1" shrinkToFit="1"/>
    </xf>
    <xf numFmtId="184" fontId="15" fillId="5" borderId="1" xfId="8" applyNumberFormat="1" applyFont="1" applyFill="1" applyBorder="1" applyAlignment="1" applyProtection="1">
      <alignment horizontal="right" vertical="center" wrapText="1" shrinkToFit="1"/>
    </xf>
    <xf numFmtId="187" fontId="15" fillId="5" borderId="1" xfId="11" applyNumberFormat="1" applyFont="1" applyFill="1" applyBorder="1" applyAlignment="1">
      <alignment horizontal="right" vertical="center" wrapText="1" shrinkToFit="1"/>
    </xf>
    <xf numFmtId="180" fontId="15" fillId="5" borderId="2" xfId="8" applyNumberFormat="1" applyFont="1" applyFill="1" applyBorder="1" applyAlignment="1" applyProtection="1">
      <alignment horizontal="right" vertical="center" wrapText="1" shrinkToFit="1"/>
    </xf>
    <xf numFmtId="178" fontId="15" fillId="5" borderId="11" xfId="56" applyFont="1" applyFill="1" applyBorder="1" applyAlignment="1" applyProtection="1">
      <alignment horizontal="left" vertical="center" wrapText="1" indent="2"/>
      <protection locked="0"/>
    </xf>
    <xf numFmtId="187" fontId="15" fillId="5" borderId="11" xfId="0" applyNumberFormat="1" applyFont="1" applyFill="1" applyBorder="1" applyAlignment="1">
      <alignment horizontal="left" vertical="center" indent="2" shrinkToFit="1"/>
    </xf>
    <xf numFmtId="187" fontId="15" fillId="0" borderId="11" xfId="0" applyNumberFormat="1" applyFont="1" applyFill="1" applyBorder="1" applyAlignment="1">
      <alignment horizontal="left" vertical="center" indent="2" shrinkToFit="1"/>
    </xf>
    <xf numFmtId="1" fontId="15" fillId="0" borderId="11" xfId="0" applyNumberFormat="1" applyFont="1" applyFill="1" applyBorder="1" applyAlignment="1">
      <alignment horizontal="left" vertical="center" wrapText="1" indent="2"/>
    </xf>
    <xf numFmtId="1" fontId="15" fillId="0" borderId="11" xfId="0" applyNumberFormat="1" applyFont="1" applyFill="1" applyBorder="1" applyAlignment="1">
      <alignment vertical="center" wrapText="1"/>
    </xf>
    <xf numFmtId="3" fontId="15" fillId="0" borderId="11" xfId="0" applyNumberFormat="1" applyFont="1" applyFill="1" applyBorder="1" applyAlignment="1">
      <alignment horizontal="center" vertical="center" wrapText="1"/>
    </xf>
    <xf numFmtId="3" fontId="15" fillId="0" borderId="11" xfId="0" applyNumberFormat="1" applyFont="1" applyFill="1" applyBorder="1" applyAlignment="1">
      <alignment horizontal="left" vertical="center" wrapText="1" indent="1"/>
    </xf>
    <xf numFmtId="3" fontId="15" fillId="0" borderId="11" xfId="0" applyNumberFormat="1" applyFont="1" applyFill="1" applyBorder="1" applyAlignment="1">
      <alignment horizontal="left" vertical="center" wrapText="1" indent="2"/>
    </xf>
    <xf numFmtId="184" fontId="15" fillId="0" borderId="4" xfId="8" applyNumberFormat="1" applyFont="1" applyFill="1" applyBorder="1" applyAlignment="1">
      <alignment horizontal="right" vertical="center" wrapText="1" shrinkToFit="1"/>
    </xf>
    <xf numFmtId="3" fontId="15" fillId="0" borderId="4" xfId="0" applyNumberFormat="1" applyFont="1" applyFill="1" applyBorder="1" applyAlignment="1">
      <alignment horizontal="left" vertical="center" wrapText="1" indent="1"/>
    </xf>
    <xf numFmtId="3" fontId="15" fillId="0" borderId="13" xfId="0" applyNumberFormat="1" applyFont="1" applyFill="1" applyBorder="1" applyAlignment="1">
      <alignment horizontal="center" vertical="center" wrapText="1"/>
    </xf>
    <xf numFmtId="184" fontId="15" fillId="0" borderId="14" xfId="8" applyNumberFormat="1" applyFont="1" applyFill="1" applyBorder="1" applyAlignment="1">
      <alignment horizontal="right" vertical="center" wrapText="1" shrinkToFit="1"/>
    </xf>
    <xf numFmtId="184" fontId="15" fillId="3" borderId="14" xfId="8" applyNumberFormat="1" applyFont="1" applyFill="1" applyBorder="1" applyAlignment="1">
      <alignment horizontal="right" vertical="center" wrapText="1" shrinkToFit="1"/>
    </xf>
    <xf numFmtId="187" fontId="15" fillId="0" borderId="14" xfId="11" applyNumberFormat="1" applyFont="1" applyFill="1" applyBorder="1" applyAlignment="1">
      <alignment horizontal="right" vertical="center" wrapText="1" shrinkToFit="1"/>
    </xf>
    <xf numFmtId="180" fontId="15" fillId="0" borderId="21" xfId="8" applyNumberFormat="1" applyFont="1" applyFill="1" applyBorder="1" applyAlignment="1" applyProtection="1">
      <alignment horizontal="right" vertical="center" wrapText="1" shrinkToFit="1"/>
    </xf>
    <xf numFmtId="184" fontId="15" fillId="2" borderId="0" xfId="0" applyNumberFormat="1" applyFont="1" applyFill="1" applyBorder="1" applyAlignment="1"/>
    <xf numFmtId="184" fontId="15" fillId="3" borderId="0" xfId="0" applyNumberFormat="1" applyFont="1" applyFill="1" applyBorder="1" applyAlignment="1"/>
    <xf numFmtId="185" fontId="7" fillId="2" borderId="0" xfId="0" applyNumberFormat="1" applyFont="1" applyFill="1" applyBorder="1" applyAlignment="1">
      <alignment horizontal="center" vertical="center" wrapText="1"/>
    </xf>
    <xf numFmtId="3" fontId="15" fillId="2" borderId="16" xfId="0" applyNumberFormat="1" applyFont="1" applyFill="1" applyBorder="1" applyAlignment="1">
      <alignment horizontal="center" vertical="center" wrapText="1"/>
    </xf>
    <xf numFmtId="180" fontId="13" fillId="0" borderId="12" xfId="8" applyNumberFormat="1" applyFont="1" applyFill="1" applyBorder="1" applyAlignment="1" applyProtection="1">
      <alignment horizontal="left" vertical="top" wrapText="1" shrinkToFit="1"/>
    </xf>
    <xf numFmtId="187" fontId="15" fillId="0" borderId="4" xfId="0" applyNumberFormat="1" applyFont="1" applyFill="1" applyBorder="1" applyAlignment="1">
      <alignment horizontal="left" vertical="center" wrapText="1" shrinkToFit="1"/>
    </xf>
    <xf numFmtId="184" fontId="15" fillId="2" borderId="1" xfId="8" applyNumberFormat="1" applyFont="1" applyFill="1" applyBorder="1" applyAlignment="1">
      <alignment horizontal="right" vertical="center" wrapText="1" shrinkToFit="1"/>
    </xf>
    <xf numFmtId="180" fontId="17" fillId="0" borderId="12" xfId="8" applyNumberFormat="1" applyFont="1" applyFill="1" applyBorder="1" applyAlignment="1" applyProtection="1">
      <alignment horizontal="left" vertical="top" wrapText="1" shrinkToFit="1"/>
    </xf>
    <xf numFmtId="187" fontId="16" fillId="0" borderId="4" xfId="0" applyNumberFormat="1" applyFont="1" applyFill="1" applyBorder="1" applyAlignment="1">
      <alignment horizontal="left" vertical="center" wrapText="1" shrinkToFit="1"/>
    </xf>
    <xf numFmtId="180" fontId="17" fillId="4" borderId="12" xfId="8" applyNumberFormat="1" applyFont="1" applyFill="1" applyBorder="1" applyAlignment="1" applyProtection="1">
      <alignment horizontal="left" vertical="top" wrapText="1" shrinkToFit="1"/>
    </xf>
    <xf numFmtId="187" fontId="15" fillId="5" borderId="4" xfId="0" applyNumberFormat="1" applyFont="1" applyFill="1" applyBorder="1" applyAlignment="1">
      <alignment horizontal="left" vertical="center" wrapText="1" shrinkToFit="1"/>
    </xf>
    <xf numFmtId="187" fontId="15" fillId="0" borderId="4" xfId="0" applyNumberFormat="1" applyFont="1" applyFill="1" applyBorder="1" applyAlignment="1">
      <alignment horizontal="left" vertical="center" shrinkToFit="1"/>
    </xf>
    <xf numFmtId="3" fontId="15" fillId="0" borderId="4" xfId="0" applyNumberFormat="1" applyFont="1" applyFill="1" applyBorder="1" applyAlignment="1">
      <alignment horizontal="center" vertical="center" wrapText="1"/>
    </xf>
    <xf numFmtId="187" fontId="15" fillId="0" borderId="4" xfId="0" applyNumberFormat="1" applyFont="1" applyFill="1" applyBorder="1" applyAlignment="1">
      <alignment horizontal="left" vertical="center" wrapText="1"/>
    </xf>
    <xf numFmtId="1" fontId="15" fillId="0" borderId="4" xfId="41" applyNumberFormat="1" applyFont="1" applyFill="1" applyBorder="1" applyAlignment="1">
      <alignment horizontal="left" vertical="center" wrapText="1"/>
    </xf>
    <xf numFmtId="180" fontId="17" fillId="0" borderId="15" xfId="8" applyNumberFormat="1" applyFont="1" applyFill="1" applyBorder="1" applyAlignment="1" applyProtection="1">
      <alignment horizontal="left" vertical="top" wrapText="1" shrinkToFit="1"/>
    </xf>
    <xf numFmtId="3" fontId="15" fillId="0" borderId="17" xfId="0" applyNumberFormat="1" applyFont="1" applyFill="1" applyBorder="1" applyAlignment="1">
      <alignment horizontal="center" vertical="center" wrapText="1"/>
    </xf>
    <xf numFmtId="1" fontId="15" fillId="2" borderId="0" xfId="41" applyNumberFormat="1" applyFont="1" applyFill="1" applyBorder="1" applyAlignment="1">
      <alignment horizontal="right" vertical="center" wrapText="1"/>
    </xf>
    <xf numFmtId="0" fontId="2" fillId="0" borderId="18" xfId="0" applyFont="1" applyFill="1" applyBorder="1" applyAlignment="1">
      <alignment horizontal="center" vertical="center"/>
    </xf>
    <xf numFmtId="187" fontId="15" fillId="2" borderId="1" xfId="11" applyNumberFormat="1" applyFont="1" applyFill="1" applyBorder="1" applyAlignment="1">
      <alignment horizontal="right" vertical="center" wrapText="1" shrinkToFit="1"/>
    </xf>
    <xf numFmtId="180" fontId="15" fillId="2" borderId="2" xfId="8" applyNumberFormat="1" applyFont="1" applyFill="1" applyBorder="1" applyAlignment="1" applyProtection="1">
      <alignment horizontal="right" vertical="center" wrapText="1" shrinkToFit="1"/>
    </xf>
    <xf numFmtId="0" fontId="43" fillId="0" borderId="19" xfId="0" applyFont="1" applyFill="1" applyBorder="1" applyAlignment="1">
      <alignment horizontal="left" vertical="top" wrapText="1"/>
    </xf>
    <xf numFmtId="0" fontId="44" fillId="0" borderId="20" xfId="0" applyFont="1" applyFill="1" applyBorder="1" applyAlignment="1">
      <alignment horizontal="left" vertical="top" wrapText="1"/>
    </xf>
    <xf numFmtId="0" fontId="44" fillId="4" borderId="20" xfId="0" applyFont="1" applyFill="1" applyBorder="1" applyAlignment="1">
      <alignment horizontal="left" vertical="top" wrapText="1"/>
    </xf>
    <xf numFmtId="178" fontId="15" fillId="4" borderId="0" xfId="0" applyNumberFormat="1" applyFont="1" applyFill="1" applyBorder="1" applyAlignment="1"/>
    <xf numFmtId="187" fontId="15" fillId="2" borderId="14" xfId="11" applyNumberFormat="1" applyFont="1" applyFill="1" applyBorder="1" applyAlignment="1">
      <alignment horizontal="right" vertical="center" wrapText="1" shrinkToFit="1"/>
    </xf>
    <xf numFmtId="180" fontId="15" fillId="2" borderId="21" xfId="8" applyNumberFormat="1" applyFont="1" applyFill="1" applyBorder="1" applyAlignment="1" applyProtection="1">
      <alignment horizontal="right" vertical="center" wrapText="1" shrinkToFit="1"/>
    </xf>
    <xf numFmtId="0" fontId="44" fillId="0" borderId="22" xfId="0" applyFont="1" applyFill="1" applyBorder="1" applyAlignment="1">
      <alignment horizontal="left" vertical="top" wrapText="1"/>
    </xf>
    <xf numFmtId="180" fontId="15" fillId="2" borderId="0" xfId="8" applyNumberFormat="1" applyFont="1" applyFill="1" applyAlignment="1"/>
    <xf numFmtId="0" fontId="0" fillId="0" borderId="0" xfId="0" applyFill="1" applyBorder="1" applyAlignment="1">
      <alignment vertical="center"/>
    </xf>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7" fillId="0" borderId="0" xfId="0" applyFont="1" applyFill="1" applyBorder="1" applyAlignment="1">
      <alignment vertical="center"/>
    </xf>
    <xf numFmtId="0" fontId="48" fillId="0" borderId="0" xfId="0" applyFont="1" applyFill="1" applyBorder="1" applyAlignment="1">
      <alignment vertical="center"/>
    </xf>
    <xf numFmtId="0" fontId="46" fillId="0" borderId="0" xfId="0" applyFont="1" applyFill="1" applyBorder="1" applyAlignment="1">
      <alignment vertical="center"/>
    </xf>
    <xf numFmtId="0" fontId="49" fillId="0" borderId="0" xfId="0" applyFont="1" applyFill="1" applyBorder="1" applyAlignment="1">
      <alignment horizontal="center"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52" fillId="0" borderId="0" xfId="0" applyFont="1" applyFill="1" applyBorder="1" applyAlignment="1">
      <alignment vertical="center"/>
    </xf>
    <xf numFmtId="0" fontId="53"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54" fillId="0" borderId="0" xfId="0" applyFont="1" applyFill="1" applyBorder="1" applyAlignment="1">
      <alignment horizontal="center" vertical="center"/>
    </xf>
    <xf numFmtId="57" fontId="55" fillId="0" borderId="0" xfId="0" applyNumberFormat="1" applyFont="1" applyFill="1" applyBorder="1" applyAlignment="1">
      <alignment horizontal="center" vertical="center"/>
    </xf>
    <xf numFmtId="0" fontId="46" fillId="0" borderId="0" xfId="0" applyFont="1" applyFill="1" applyBorder="1" applyAlignment="1" quotePrefix="1">
      <alignment horizontal="center"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常规_乐昌表一 5" xfId="27"/>
    <cellStyle name="计算" xfId="28" builtinId="22"/>
    <cellStyle name="检查单元格" xfId="29" builtinId="23"/>
    <cellStyle name="20% - 强调文字颜色 6" xfId="30" builtinId="50"/>
    <cellStyle name="强调文字颜色 2" xfId="31" builtinId="33"/>
    <cellStyle name="链接单元格" xfId="32" builtinId="24"/>
    <cellStyle name="常规_F1010000 3" xfId="33"/>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常规_F1010000" xfId="4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2" xfId="54"/>
    <cellStyle name="常规_F1010000 5" xfId="55"/>
    <cellStyle name="常规_乐昌表一" xfId="56"/>
    <cellStyle name="常规_乐昌表一 3" xfId="57"/>
    <cellStyle name="千位分隔 2" xfId="58"/>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B9"/>
  <sheetViews>
    <sheetView showGridLines="0" workbookViewId="0">
      <selection activeCell="E9" sqref="E9"/>
    </sheetView>
  </sheetViews>
  <sheetFormatPr defaultColWidth="9" defaultRowHeight="13.5" outlineLevelCol="1"/>
  <cols>
    <col min="1" max="1" width="9" style="234"/>
    <col min="2" max="2" width="86.2583333333333" style="234" customWidth="1"/>
    <col min="3" max="16384" width="9" style="234"/>
  </cols>
  <sheetData>
    <row r="1" ht="19" customHeight="1" spans="1:2">
      <c r="A1" s="242"/>
      <c r="B1" s="166"/>
    </row>
    <row r="2" ht="28" customHeight="1" spans="1:2">
      <c r="A2" s="243"/>
      <c r="B2" s="166"/>
    </row>
    <row r="3" ht="18.75" spans="1:2">
      <c r="A3" s="244"/>
      <c r="B3" s="166"/>
    </row>
    <row r="4" ht="15" spans="1:2">
      <c r="A4" s="166"/>
      <c r="B4" s="166"/>
    </row>
    <row r="5" ht="69" customHeight="1" spans="1:2">
      <c r="A5" s="166"/>
      <c r="B5" s="245" t="s">
        <v>0</v>
      </c>
    </row>
    <row r="6" ht="35" customHeight="1" spans="1:2">
      <c r="A6" s="166"/>
      <c r="B6" s="246"/>
    </row>
    <row r="7" ht="129" customHeight="1" spans="1:2">
      <c r="A7" s="166"/>
      <c r="B7" s="247"/>
    </row>
    <row r="8" ht="36" customHeight="1" spans="1:2">
      <c r="A8" s="166"/>
      <c r="B8" s="248" t="s">
        <v>1</v>
      </c>
    </row>
    <row r="9" ht="36" customHeight="1" spans="1:2">
      <c r="A9" s="166"/>
      <c r="B9" s="249">
        <v>45536</v>
      </c>
    </row>
  </sheetData>
  <printOptions horizontalCentered="1"/>
  <pageMargins left="0.432638888888889" right="0.511805555555556" top="0.751388888888889" bottom="0.751388888888889" header="0.5" footer="0.5"/>
  <pageSetup paperSize="9" orientation="landscape" horizontalDpi="600" vertic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D16"/>
  <sheetViews>
    <sheetView showGridLines="0" zoomScale="90" zoomScaleNormal="90" workbookViewId="0">
      <selection activeCell="A8" sqref="A8:A10"/>
    </sheetView>
  </sheetViews>
  <sheetFormatPr defaultColWidth="9" defaultRowHeight="13.5" outlineLevelCol="3"/>
  <cols>
    <col min="1" max="1" width="12.875" style="234" customWidth="1"/>
    <col min="2" max="2" width="82.5083333333333" style="234" customWidth="1"/>
    <col min="3" max="16384" width="9" style="234"/>
  </cols>
  <sheetData>
    <row r="2" ht="39" customHeight="1" spans="1:2">
      <c r="A2" s="235" t="s">
        <v>2</v>
      </c>
      <c r="B2" s="235"/>
    </row>
    <row r="3" ht="43" customHeight="1" spans="1:2">
      <c r="A3" s="166"/>
      <c r="B3" s="166"/>
    </row>
    <row r="4" ht="57" customHeight="1" spans="1:4">
      <c r="A4" s="250" t="s">
        <v>3</v>
      </c>
      <c r="B4" s="237" t="s">
        <v>4</v>
      </c>
      <c r="C4" s="238"/>
      <c r="D4" s="238"/>
    </row>
    <row r="5" ht="57" customHeight="1" spans="1:4">
      <c r="A5" s="250" t="s">
        <v>5</v>
      </c>
      <c r="B5" s="237" t="s">
        <v>6</v>
      </c>
      <c r="C5" s="238"/>
      <c r="D5" s="238"/>
    </row>
    <row r="6" ht="57" customHeight="1" spans="1:4">
      <c r="A6" s="250" t="s">
        <v>7</v>
      </c>
      <c r="B6" s="237" t="s">
        <v>8</v>
      </c>
      <c r="C6" s="238"/>
      <c r="D6" s="238"/>
    </row>
    <row r="7" ht="57" customHeight="1" spans="1:4">
      <c r="A7" s="250" t="s">
        <v>9</v>
      </c>
      <c r="B7" s="239" t="s">
        <v>10</v>
      </c>
      <c r="C7" s="238"/>
      <c r="D7" s="238"/>
    </row>
    <row r="8" ht="57" customHeight="1" spans="1:4">
      <c r="A8" s="250" t="s">
        <v>11</v>
      </c>
      <c r="B8" s="237" t="s">
        <v>12</v>
      </c>
      <c r="C8" s="238"/>
      <c r="D8" s="238"/>
    </row>
    <row r="9" ht="57" customHeight="1" spans="1:4">
      <c r="A9" s="250" t="s">
        <v>13</v>
      </c>
      <c r="B9" s="237" t="s">
        <v>14</v>
      </c>
      <c r="C9" s="238"/>
      <c r="D9" s="238"/>
    </row>
    <row r="10" ht="57" customHeight="1" spans="1:4">
      <c r="A10" s="250" t="s">
        <v>15</v>
      </c>
      <c r="B10" s="237" t="s">
        <v>16</v>
      </c>
      <c r="C10" s="238"/>
      <c r="D10" s="238"/>
    </row>
    <row r="11" ht="57" customHeight="1" spans="1:4">
      <c r="A11" s="240"/>
      <c r="B11" s="241"/>
      <c r="C11" s="238"/>
      <c r="D11" s="238"/>
    </row>
    <row r="12" ht="57" customHeight="1" spans="1:4">
      <c r="A12" s="240"/>
      <c r="B12" s="241"/>
      <c r="C12" s="238"/>
      <c r="D12" s="238"/>
    </row>
    <row r="13" ht="57" customHeight="1" spans="1:4">
      <c r="A13" s="240"/>
      <c r="B13" s="241"/>
      <c r="C13" s="238"/>
      <c r="D13" s="238"/>
    </row>
    <row r="14" ht="57" customHeight="1" spans="1:4">
      <c r="A14" s="240"/>
      <c r="B14" s="241"/>
      <c r="C14" s="238"/>
      <c r="D14" s="238"/>
    </row>
    <row r="15" ht="57" customHeight="1" spans="1:4">
      <c r="A15" s="240"/>
      <c r="B15" s="241"/>
      <c r="C15" s="238"/>
      <c r="D15" s="238"/>
    </row>
    <row r="16" ht="57" customHeight="1" spans="1:4">
      <c r="A16" s="240"/>
      <c r="B16" s="241"/>
      <c r="C16" s="238"/>
      <c r="D16" s="238"/>
    </row>
  </sheetData>
  <mergeCells count="1">
    <mergeCell ref="A2:B2"/>
  </mergeCells>
  <printOptions horizontalCentered="1"/>
  <pageMargins left="0.432638888888889" right="0.511805555555556" top="0.751388888888889" bottom="0.751388888888889" header="0.5" footer="0.5"/>
  <pageSetup paperSize="9" scale="75" orientation="landscape"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IG46"/>
  <sheetViews>
    <sheetView showGridLines="0" showZeros="0" zoomScale="70" zoomScaleNormal="70" workbookViewId="0">
      <selection activeCell="Q1" sqref="A$1:U$1048576"/>
    </sheetView>
  </sheetViews>
  <sheetFormatPr defaultColWidth="9" defaultRowHeight="15.75"/>
  <cols>
    <col min="1" max="1" width="35.625" style="163" customWidth="1"/>
    <col min="2" max="3" width="11.4666666666667" style="163" customWidth="1"/>
    <col min="4" max="5" width="10.7333333333333" style="164" hidden="1" customWidth="1"/>
    <col min="6" max="6" width="11.9083333333333" style="163" customWidth="1"/>
    <col min="7" max="7" width="9.55833333333333" style="165" customWidth="1"/>
    <col min="8" max="8" width="10" style="163" customWidth="1"/>
    <col min="9" max="9" width="25.625" style="163" customWidth="1"/>
    <col min="10" max="10" width="35.625" style="163" customWidth="1"/>
    <col min="11" max="12" width="12.4916666666667" style="163" customWidth="1"/>
    <col min="13" max="17" width="12.4916666666667" style="164" hidden="1" customWidth="1"/>
    <col min="18" max="18" width="12.0583333333333" style="163" customWidth="1"/>
    <col min="19" max="19" width="10.7333333333333" style="165" customWidth="1"/>
    <col min="20" max="20" width="12.65" style="163" customWidth="1"/>
    <col min="21" max="21" width="25.625" style="163" customWidth="1"/>
    <col min="22" max="22" width="12.375" style="163"/>
    <col min="23" max="241" width="9" style="163"/>
    <col min="242" max="16384" width="9" style="166"/>
  </cols>
  <sheetData>
    <row r="1" spans="1:1">
      <c r="A1" s="163" t="s">
        <v>17</v>
      </c>
    </row>
    <row r="2" ht="42" customHeight="1" spans="1:21">
      <c r="A2" s="167" t="s">
        <v>18</v>
      </c>
      <c r="B2" s="168"/>
      <c r="C2" s="168"/>
      <c r="D2" s="169"/>
      <c r="E2" s="169"/>
      <c r="F2" s="168"/>
      <c r="G2" s="168"/>
      <c r="H2" s="168"/>
      <c r="I2" s="168"/>
      <c r="J2" s="207"/>
      <c r="K2" s="207"/>
      <c r="L2" s="168"/>
      <c r="M2" s="169"/>
      <c r="N2" s="169"/>
      <c r="O2" s="169"/>
      <c r="P2" s="169"/>
      <c r="Q2" s="169"/>
      <c r="R2" s="168"/>
      <c r="S2" s="168"/>
      <c r="T2" s="168"/>
      <c r="U2" s="168"/>
    </row>
    <row r="3" ht="29" customHeight="1" spans="1:21">
      <c r="A3" s="135"/>
      <c r="B3" s="135"/>
      <c r="C3" s="135"/>
      <c r="D3" s="170"/>
      <c r="E3" s="170"/>
      <c r="F3" s="135"/>
      <c r="G3" s="100"/>
      <c r="H3" s="135"/>
      <c r="I3" s="135"/>
      <c r="J3" s="135"/>
      <c r="K3" s="135"/>
      <c r="L3" s="135"/>
      <c r="M3" s="170"/>
      <c r="N3" s="170"/>
      <c r="O3" s="170"/>
      <c r="P3" s="170"/>
      <c r="Q3" s="170"/>
      <c r="R3" s="135"/>
      <c r="S3" s="100"/>
      <c r="T3" s="222" t="s">
        <v>19</v>
      </c>
      <c r="U3" s="222"/>
    </row>
    <row r="4" ht="44.25" customHeight="1" spans="1:21">
      <c r="A4" s="171" t="s">
        <v>20</v>
      </c>
      <c r="B4" s="172" t="s">
        <v>21</v>
      </c>
      <c r="C4" s="172" t="s">
        <v>22</v>
      </c>
      <c r="D4" s="173" t="s">
        <v>23</v>
      </c>
      <c r="E4" s="174" t="s">
        <v>24</v>
      </c>
      <c r="F4" s="172" t="s">
        <v>25</v>
      </c>
      <c r="G4" s="175" t="s">
        <v>26</v>
      </c>
      <c r="H4" s="176" t="s">
        <v>27</v>
      </c>
      <c r="I4" s="110" t="s">
        <v>28</v>
      </c>
      <c r="J4" s="208" t="s">
        <v>29</v>
      </c>
      <c r="K4" s="172" t="s">
        <v>21</v>
      </c>
      <c r="L4" s="172" t="s">
        <v>22</v>
      </c>
      <c r="M4" s="173" t="s">
        <v>23</v>
      </c>
      <c r="N4" s="174" t="s">
        <v>24</v>
      </c>
      <c r="O4" s="174" t="s">
        <v>30</v>
      </c>
      <c r="P4" s="174" t="s">
        <v>31</v>
      </c>
      <c r="Q4" s="174" t="s">
        <v>32</v>
      </c>
      <c r="R4" s="172" t="s">
        <v>25</v>
      </c>
      <c r="S4" s="175" t="s">
        <v>26</v>
      </c>
      <c r="T4" s="176" t="s">
        <v>27</v>
      </c>
      <c r="U4" s="223" t="s">
        <v>33</v>
      </c>
    </row>
    <row r="5" ht="20" customHeight="1" spans="1:21">
      <c r="A5" s="177" t="s">
        <v>34</v>
      </c>
      <c r="B5" s="178">
        <f>SUM(B6:B16)</f>
        <v>314847</v>
      </c>
      <c r="C5" s="178">
        <f>SUM(C6:C16)</f>
        <v>313000</v>
      </c>
      <c r="D5" s="179"/>
      <c r="E5" s="179"/>
      <c r="F5" s="178">
        <f>SUM(F6:F16)</f>
        <v>313000</v>
      </c>
      <c r="G5" s="180">
        <f t="shared" ref="G5:G16" si="0">(F5/C5-1)*100</f>
        <v>0</v>
      </c>
      <c r="H5" s="181">
        <f t="shared" ref="H5:H15" si="1">F5-C5</f>
        <v>0</v>
      </c>
      <c r="I5" s="209" t="s">
        <v>35</v>
      </c>
      <c r="J5" s="210" t="s">
        <v>36</v>
      </c>
      <c r="K5" s="211">
        <v>120187</v>
      </c>
      <c r="L5" s="211">
        <v>175657</v>
      </c>
      <c r="M5" s="183"/>
      <c r="N5" s="183"/>
      <c r="O5" s="183"/>
      <c r="P5" s="183"/>
      <c r="Q5" s="183">
        <f>3000+2400+1600</f>
        <v>7000</v>
      </c>
      <c r="R5" s="211">
        <f>L5+M5+N5+O5+P5+Q5</f>
        <v>182657</v>
      </c>
      <c r="S5" s="224">
        <f>(R5/L5-1)*100</f>
        <v>3.98503902491787</v>
      </c>
      <c r="T5" s="225">
        <f t="shared" ref="T5:T22" si="2">R5-L5</f>
        <v>7000</v>
      </c>
      <c r="U5" s="226" t="s">
        <v>37</v>
      </c>
    </row>
    <row r="6" ht="20" customHeight="1" spans="1:21">
      <c r="A6" s="177" t="s">
        <v>38</v>
      </c>
      <c r="B6" s="182">
        <v>96230</v>
      </c>
      <c r="C6" s="182">
        <v>96241</v>
      </c>
      <c r="D6" s="183"/>
      <c r="E6" s="183"/>
      <c r="F6" s="178">
        <f>C6+D6+E6</f>
        <v>96241</v>
      </c>
      <c r="G6" s="180">
        <f t="shared" si="0"/>
        <v>0</v>
      </c>
      <c r="H6" s="181">
        <f t="shared" si="1"/>
        <v>0</v>
      </c>
      <c r="I6" s="212"/>
      <c r="J6" s="210" t="s">
        <v>39</v>
      </c>
      <c r="K6" s="211">
        <v>0</v>
      </c>
      <c r="L6" s="211"/>
      <c r="M6" s="183"/>
      <c r="N6" s="183"/>
      <c r="O6" s="183"/>
      <c r="P6" s="183"/>
      <c r="Q6" s="183"/>
      <c r="R6" s="211">
        <f t="shared" ref="R6:R29" si="3">L6+M6+N6+O6+P6+Q6</f>
        <v>0</v>
      </c>
      <c r="S6" s="224"/>
      <c r="T6" s="225"/>
      <c r="U6" s="227"/>
    </row>
    <row r="7" ht="20" customHeight="1" spans="1:21">
      <c r="A7" s="184" t="s">
        <v>40</v>
      </c>
      <c r="B7" s="182">
        <v>27649</v>
      </c>
      <c r="C7" s="182">
        <v>30541</v>
      </c>
      <c r="D7" s="183"/>
      <c r="E7" s="183"/>
      <c r="F7" s="178">
        <f t="shared" ref="F7:F16" si="4">C7+D7+E7</f>
        <v>30541</v>
      </c>
      <c r="G7" s="180">
        <f t="shared" si="0"/>
        <v>0</v>
      </c>
      <c r="H7" s="181">
        <f t="shared" si="1"/>
        <v>0</v>
      </c>
      <c r="I7" s="212"/>
      <c r="J7" s="210" t="s">
        <v>41</v>
      </c>
      <c r="K7" s="211">
        <v>1727</v>
      </c>
      <c r="L7" s="211">
        <v>4335</v>
      </c>
      <c r="M7" s="183"/>
      <c r="N7" s="183"/>
      <c r="O7" s="183"/>
      <c r="P7" s="183"/>
      <c r="Q7" s="183"/>
      <c r="R7" s="211">
        <f t="shared" si="3"/>
        <v>4335</v>
      </c>
      <c r="S7" s="224" t="s">
        <v>42</v>
      </c>
      <c r="T7" s="225">
        <f t="shared" si="2"/>
        <v>0</v>
      </c>
      <c r="U7" s="227"/>
    </row>
    <row r="8" ht="20" customHeight="1" spans="1:21">
      <c r="A8" s="184" t="s">
        <v>43</v>
      </c>
      <c r="B8" s="182">
        <v>66493</v>
      </c>
      <c r="C8" s="182">
        <v>66871</v>
      </c>
      <c r="D8" s="183"/>
      <c r="E8" s="183"/>
      <c r="F8" s="178">
        <f t="shared" si="4"/>
        <v>66871</v>
      </c>
      <c r="G8" s="180">
        <f t="shared" si="0"/>
        <v>0</v>
      </c>
      <c r="H8" s="181">
        <f t="shared" si="1"/>
        <v>0</v>
      </c>
      <c r="I8" s="212"/>
      <c r="J8" s="210" t="s">
        <v>44</v>
      </c>
      <c r="K8" s="182">
        <v>147974</v>
      </c>
      <c r="L8" s="182">
        <v>157858</v>
      </c>
      <c r="M8" s="183"/>
      <c r="N8" s="183"/>
      <c r="O8" s="183"/>
      <c r="P8" s="183"/>
      <c r="Q8" s="183"/>
      <c r="R8" s="211">
        <f t="shared" si="3"/>
        <v>157858</v>
      </c>
      <c r="S8" s="224" t="s">
        <v>42</v>
      </c>
      <c r="T8" s="225">
        <f t="shared" si="2"/>
        <v>0</v>
      </c>
      <c r="U8" s="227"/>
    </row>
    <row r="9" ht="20" customHeight="1" spans="1:21">
      <c r="A9" s="184" t="s">
        <v>45</v>
      </c>
      <c r="B9" s="182">
        <v>25028</v>
      </c>
      <c r="C9" s="182">
        <v>26514</v>
      </c>
      <c r="D9" s="183"/>
      <c r="E9" s="183"/>
      <c r="F9" s="178">
        <f t="shared" si="4"/>
        <v>26514</v>
      </c>
      <c r="G9" s="180">
        <f t="shared" si="0"/>
        <v>0</v>
      </c>
      <c r="H9" s="181">
        <f t="shared" si="1"/>
        <v>0</v>
      </c>
      <c r="I9" s="212"/>
      <c r="J9" s="210" t="s">
        <v>46</v>
      </c>
      <c r="K9" s="211">
        <v>173478</v>
      </c>
      <c r="L9" s="211">
        <v>226781</v>
      </c>
      <c r="M9" s="183">
        <f>2500+2800</f>
        <v>5300</v>
      </c>
      <c r="N9" s="183"/>
      <c r="O9" s="183">
        <f>7688+1000</f>
        <v>8688</v>
      </c>
      <c r="P9" s="183">
        <v>-4000</v>
      </c>
      <c r="Q9" s="183"/>
      <c r="R9" s="211">
        <f t="shared" si="3"/>
        <v>236769</v>
      </c>
      <c r="S9" s="224">
        <f t="shared" ref="S9:S14" si="5">(R9/L9-1)*100</f>
        <v>4.40424903320824</v>
      </c>
      <c r="T9" s="225">
        <f t="shared" si="2"/>
        <v>9988</v>
      </c>
      <c r="U9" s="227"/>
    </row>
    <row r="10" ht="20" customHeight="1" spans="1:21">
      <c r="A10" s="184" t="s">
        <v>47</v>
      </c>
      <c r="B10" s="182">
        <v>25930</v>
      </c>
      <c r="C10" s="182">
        <v>23351</v>
      </c>
      <c r="D10" s="183"/>
      <c r="E10" s="183"/>
      <c r="F10" s="178">
        <f t="shared" si="4"/>
        <v>23351</v>
      </c>
      <c r="G10" s="180">
        <f t="shared" si="0"/>
        <v>0</v>
      </c>
      <c r="H10" s="181">
        <f t="shared" si="1"/>
        <v>0</v>
      </c>
      <c r="I10" s="212"/>
      <c r="J10" s="210" t="s">
        <v>48</v>
      </c>
      <c r="K10" s="211">
        <v>19331</v>
      </c>
      <c r="L10" s="211">
        <v>38300</v>
      </c>
      <c r="M10" s="183"/>
      <c r="N10" s="183"/>
      <c r="O10" s="183">
        <v>2800</v>
      </c>
      <c r="P10" s="183">
        <v>-1710</v>
      </c>
      <c r="Q10" s="183"/>
      <c r="R10" s="211">
        <f t="shared" si="3"/>
        <v>39390</v>
      </c>
      <c r="S10" s="224">
        <f t="shared" si="5"/>
        <v>2.84595300261097</v>
      </c>
      <c r="T10" s="225">
        <f t="shared" si="2"/>
        <v>1090</v>
      </c>
      <c r="U10" s="227"/>
    </row>
    <row r="11" ht="20" customHeight="1" spans="1:21">
      <c r="A11" s="184" t="s">
        <v>49</v>
      </c>
      <c r="B11" s="182">
        <v>14447</v>
      </c>
      <c r="C11" s="182">
        <v>8800</v>
      </c>
      <c r="D11" s="183"/>
      <c r="E11" s="183"/>
      <c r="F11" s="178">
        <f t="shared" si="4"/>
        <v>8800</v>
      </c>
      <c r="G11" s="180">
        <f t="shared" si="0"/>
        <v>0</v>
      </c>
      <c r="H11" s="181">
        <f t="shared" si="1"/>
        <v>0</v>
      </c>
      <c r="I11" s="212"/>
      <c r="J11" s="210" t="s">
        <v>50</v>
      </c>
      <c r="K11" s="211">
        <v>35234</v>
      </c>
      <c r="L11" s="211">
        <v>42520</v>
      </c>
      <c r="M11" s="183"/>
      <c r="N11" s="183"/>
      <c r="O11" s="183">
        <v>4000</v>
      </c>
      <c r="P11" s="183">
        <v>-4000</v>
      </c>
      <c r="Q11" s="183"/>
      <c r="R11" s="211">
        <f t="shared" si="3"/>
        <v>42520</v>
      </c>
      <c r="S11" s="224" t="s">
        <v>42</v>
      </c>
      <c r="T11" s="225">
        <f t="shared" si="2"/>
        <v>0</v>
      </c>
      <c r="U11" s="227"/>
    </row>
    <row r="12" ht="20" customHeight="1" spans="1:21">
      <c r="A12" s="184" t="s">
        <v>51</v>
      </c>
      <c r="B12" s="182">
        <v>25590</v>
      </c>
      <c r="C12" s="182">
        <v>25600</v>
      </c>
      <c r="D12" s="183"/>
      <c r="E12" s="183"/>
      <c r="F12" s="178">
        <f t="shared" si="4"/>
        <v>25600</v>
      </c>
      <c r="G12" s="180">
        <f t="shared" si="0"/>
        <v>0</v>
      </c>
      <c r="H12" s="181">
        <f t="shared" si="1"/>
        <v>0</v>
      </c>
      <c r="I12" s="212"/>
      <c r="J12" s="210" t="s">
        <v>52</v>
      </c>
      <c r="K12" s="211">
        <v>159284</v>
      </c>
      <c r="L12" s="211">
        <v>204258</v>
      </c>
      <c r="M12" s="183"/>
      <c r="N12" s="183"/>
      <c r="O12" s="183"/>
      <c r="P12" s="183"/>
      <c r="Q12" s="183">
        <v>1194</v>
      </c>
      <c r="R12" s="211">
        <f t="shared" si="3"/>
        <v>205452</v>
      </c>
      <c r="S12" s="224">
        <f t="shared" si="5"/>
        <v>0.584554827717887</v>
      </c>
      <c r="T12" s="225">
        <f t="shared" si="2"/>
        <v>1194</v>
      </c>
      <c r="U12" s="227"/>
    </row>
    <row r="13" ht="20" customHeight="1" spans="1:21">
      <c r="A13" s="184" t="s">
        <v>53</v>
      </c>
      <c r="B13" s="182">
        <v>17590</v>
      </c>
      <c r="C13" s="182">
        <v>17140</v>
      </c>
      <c r="D13" s="183"/>
      <c r="E13" s="183"/>
      <c r="F13" s="178">
        <f t="shared" si="4"/>
        <v>17140</v>
      </c>
      <c r="G13" s="180">
        <f t="shared" si="0"/>
        <v>0</v>
      </c>
      <c r="H13" s="181">
        <f t="shared" si="1"/>
        <v>0</v>
      </c>
      <c r="I13" s="212"/>
      <c r="J13" s="210" t="s">
        <v>54</v>
      </c>
      <c r="K13" s="211">
        <v>61096</v>
      </c>
      <c r="L13" s="211">
        <v>108469</v>
      </c>
      <c r="M13" s="183"/>
      <c r="N13" s="183">
        <v>101</v>
      </c>
      <c r="O13" s="183">
        <v>1200</v>
      </c>
      <c r="P13" s="183"/>
      <c r="Q13" s="183"/>
      <c r="R13" s="211">
        <f t="shared" si="3"/>
        <v>109770</v>
      </c>
      <c r="S13" s="224">
        <f t="shared" si="5"/>
        <v>1.19942103273747</v>
      </c>
      <c r="T13" s="225">
        <f t="shared" si="2"/>
        <v>1301</v>
      </c>
      <c r="U13" s="227"/>
    </row>
    <row r="14" ht="20" customHeight="1" spans="1:21">
      <c r="A14" s="184" t="s">
        <v>55</v>
      </c>
      <c r="B14" s="182">
        <v>715</v>
      </c>
      <c r="C14" s="182">
        <v>800</v>
      </c>
      <c r="D14" s="183"/>
      <c r="E14" s="183"/>
      <c r="F14" s="178">
        <f t="shared" si="4"/>
        <v>800</v>
      </c>
      <c r="G14" s="180">
        <f t="shared" si="0"/>
        <v>0</v>
      </c>
      <c r="H14" s="181">
        <f t="shared" si="1"/>
        <v>0</v>
      </c>
      <c r="I14" s="212"/>
      <c r="J14" s="213" t="s">
        <v>56</v>
      </c>
      <c r="K14" s="211">
        <v>18956</v>
      </c>
      <c r="L14" s="211">
        <v>56963</v>
      </c>
      <c r="M14" s="183"/>
      <c r="N14" s="183"/>
      <c r="O14" s="183">
        <v>8500</v>
      </c>
      <c r="P14" s="183"/>
      <c r="Q14" s="183"/>
      <c r="R14" s="211">
        <f t="shared" si="3"/>
        <v>65463</v>
      </c>
      <c r="S14" s="224">
        <f t="shared" si="5"/>
        <v>14.9219668907888</v>
      </c>
      <c r="T14" s="225">
        <f t="shared" si="2"/>
        <v>8500</v>
      </c>
      <c r="U14" s="227"/>
    </row>
    <row r="15" ht="20" customHeight="1" spans="1:21">
      <c r="A15" s="184" t="s">
        <v>57</v>
      </c>
      <c r="B15" s="182">
        <v>12927</v>
      </c>
      <c r="C15" s="182">
        <v>12142</v>
      </c>
      <c r="D15" s="183"/>
      <c r="E15" s="183"/>
      <c r="F15" s="178">
        <f t="shared" si="4"/>
        <v>12142</v>
      </c>
      <c r="G15" s="180">
        <f t="shared" si="0"/>
        <v>0</v>
      </c>
      <c r="H15" s="181">
        <f t="shared" si="1"/>
        <v>0</v>
      </c>
      <c r="I15" s="212"/>
      <c r="J15" s="210" t="s">
        <v>58</v>
      </c>
      <c r="K15" s="211">
        <v>92886</v>
      </c>
      <c r="L15" s="211">
        <v>84150</v>
      </c>
      <c r="M15" s="183">
        <f>26900+4780</f>
        <v>31680</v>
      </c>
      <c r="N15" s="183">
        <f>17077-260</f>
        <v>16817</v>
      </c>
      <c r="O15" s="183">
        <f>-10000-5877-1200-19545-7688-2800-4000-3000-5409-6500-1200</f>
        <v>-67219</v>
      </c>
      <c r="P15" s="183">
        <v>-2000</v>
      </c>
      <c r="Q15" s="183"/>
      <c r="R15" s="211">
        <f t="shared" si="3"/>
        <v>63428</v>
      </c>
      <c r="S15" s="224">
        <f t="shared" ref="S15:S22" si="6">(R15/L15-1)*100</f>
        <v>-24.6250742721331</v>
      </c>
      <c r="T15" s="225">
        <f t="shared" si="2"/>
        <v>-20722</v>
      </c>
      <c r="U15" s="227"/>
    </row>
    <row r="16" ht="20" customHeight="1" spans="1:21">
      <c r="A16" s="184" t="s">
        <v>59</v>
      </c>
      <c r="B16" s="182">
        <v>2248</v>
      </c>
      <c r="C16" s="182">
        <v>5000</v>
      </c>
      <c r="D16" s="183"/>
      <c r="E16" s="183"/>
      <c r="F16" s="178">
        <f t="shared" si="4"/>
        <v>5000</v>
      </c>
      <c r="G16" s="180">
        <f t="shared" si="0"/>
        <v>0</v>
      </c>
      <c r="H16" s="181"/>
      <c r="I16" s="212"/>
      <c r="J16" s="210" t="s">
        <v>60</v>
      </c>
      <c r="K16" s="211">
        <v>26481</v>
      </c>
      <c r="L16" s="211">
        <v>26667</v>
      </c>
      <c r="M16" s="183">
        <f>2900+140</f>
        <v>3040</v>
      </c>
      <c r="N16" s="183"/>
      <c r="O16" s="183"/>
      <c r="P16" s="183"/>
      <c r="Q16" s="183"/>
      <c r="R16" s="211">
        <f t="shared" si="3"/>
        <v>29707</v>
      </c>
      <c r="S16" s="224">
        <f t="shared" si="6"/>
        <v>11.3998575017812</v>
      </c>
      <c r="T16" s="225">
        <f t="shared" si="2"/>
        <v>3040</v>
      </c>
      <c r="U16" s="227"/>
    </row>
    <row r="17" ht="20" customHeight="1" spans="1:21">
      <c r="A17" s="177"/>
      <c r="B17" s="182"/>
      <c r="C17" s="182"/>
      <c r="D17" s="183"/>
      <c r="E17" s="183"/>
      <c r="F17" s="178"/>
      <c r="G17" s="180"/>
      <c r="H17" s="181"/>
      <c r="I17" s="212"/>
      <c r="J17" s="213" t="s">
        <v>61</v>
      </c>
      <c r="K17" s="211">
        <v>41561</v>
      </c>
      <c r="L17" s="211">
        <v>54191</v>
      </c>
      <c r="M17" s="183"/>
      <c r="N17" s="183"/>
      <c r="O17" s="183">
        <f>17077+5409</f>
        <v>22486</v>
      </c>
      <c r="P17" s="183">
        <f>-3609-3000</f>
        <v>-6609</v>
      </c>
      <c r="Q17" s="183"/>
      <c r="R17" s="211">
        <f t="shared" si="3"/>
        <v>70068</v>
      </c>
      <c r="S17" s="224">
        <f t="shared" si="6"/>
        <v>29.2982229521507</v>
      </c>
      <c r="T17" s="225">
        <f t="shared" si="2"/>
        <v>15877</v>
      </c>
      <c r="U17" s="227"/>
    </row>
    <row r="18" ht="20" customHeight="1" spans="1:21">
      <c r="A18" s="177"/>
      <c r="B18" s="178"/>
      <c r="C18" s="178"/>
      <c r="D18" s="179"/>
      <c r="E18" s="179"/>
      <c r="F18" s="178"/>
      <c r="G18" s="180"/>
      <c r="H18" s="181"/>
      <c r="I18" s="212"/>
      <c r="J18" s="210" t="s">
        <v>62</v>
      </c>
      <c r="K18" s="211">
        <f t="shared" ref="K18:P18" si="7">SUM(K19:K22)</f>
        <v>60778</v>
      </c>
      <c r="L18" s="211">
        <f t="shared" si="7"/>
        <v>97808</v>
      </c>
      <c r="M18" s="211">
        <f t="shared" si="7"/>
        <v>0</v>
      </c>
      <c r="N18" s="211">
        <f t="shared" si="7"/>
        <v>0</v>
      </c>
      <c r="O18" s="211">
        <f t="shared" si="7"/>
        <v>0</v>
      </c>
      <c r="P18" s="211">
        <f t="shared" si="7"/>
        <v>0</v>
      </c>
      <c r="Q18" s="211"/>
      <c r="R18" s="211">
        <f t="shared" si="3"/>
        <v>97808</v>
      </c>
      <c r="S18" s="224" t="s">
        <v>42</v>
      </c>
      <c r="T18" s="225">
        <f t="shared" si="2"/>
        <v>0</v>
      </c>
      <c r="U18" s="227"/>
    </row>
    <row r="19" s="162" customFormat="1" ht="20" hidden="1" customHeight="1" spans="1:241">
      <c r="A19" s="185"/>
      <c r="B19" s="186"/>
      <c r="C19" s="186"/>
      <c r="D19" s="186"/>
      <c r="E19" s="186"/>
      <c r="F19" s="187"/>
      <c r="G19" s="188"/>
      <c r="H19" s="189">
        <f t="shared" ref="H19:H30" si="8">F19-C19</f>
        <v>0</v>
      </c>
      <c r="I19" s="214"/>
      <c r="J19" s="215" t="s">
        <v>63</v>
      </c>
      <c r="K19" s="186">
        <v>44652</v>
      </c>
      <c r="L19" s="186">
        <v>80726</v>
      </c>
      <c r="M19" s="186"/>
      <c r="N19" s="186"/>
      <c r="O19" s="186"/>
      <c r="P19" s="186"/>
      <c r="Q19" s="186"/>
      <c r="R19" s="211">
        <f t="shared" si="3"/>
        <v>80726</v>
      </c>
      <c r="S19" s="188">
        <f t="shared" si="6"/>
        <v>0</v>
      </c>
      <c r="T19" s="189">
        <f t="shared" si="2"/>
        <v>0</v>
      </c>
      <c r="U19" s="228"/>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row>
    <row r="20" s="162" customFormat="1" ht="20" hidden="1" customHeight="1" spans="1:241">
      <c r="A20" s="190"/>
      <c r="B20" s="186"/>
      <c r="C20" s="186"/>
      <c r="D20" s="186"/>
      <c r="E20" s="186"/>
      <c r="F20" s="187"/>
      <c r="G20" s="188"/>
      <c r="H20" s="189">
        <f t="shared" si="8"/>
        <v>0</v>
      </c>
      <c r="I20" s="214"/>
      <c r="J20" s="215" t="s">
        <v>64</v>
      </c>
      <c r="K20" s="186">
        <v>3942</v>
      </c>
      <c r="L20" s="186">
        <v>5889</v>
      </c>
      <c r="M20" s="186"/>
      <c r="N20" s="186"/>
      <c r="O20" s="186"/>
      <c r="P20" s="186"/>
      <c r="Q20" s="186"/>
      <c r="R20" s="211">
        <f t="shared" si="3"/>
        <v>5889</v>
      </c>
      <c r="S20" s="188">
        <f t="shared" si="6"/>
        <v>0</v>
      </c>
      <c r="T20" s="189">
        <f t="shared" si="2"/>
        <v>0</v>
      </c>
      <c r="U20" s="228"/>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row>
    <row r="21" s="162" customFormat="1" ht="20" hidden="1" customHeight="1" spans="1:241">
      <c r="A21" s="190"/>
      <c r="B21" s="186"/>
      <c r="C21" s="186"/>
      <c r="D21" s="186"/>
      <c r="E21" s="186"/>
      <c r="F21" s="187"/>
      <c r="G21" s="188"/>
      <c r="H21" s="189">
        <f t="shared" si="8"/>
        <v>0</v>
      </c>
      <c r="I21" s="214"/>
      <c r="J21" s="215" t="s">
        <v>65</v>
      </c>
      <c r="K21" s="186">
        <v>2773</v>
      </c>
      <c r="L21" s="186">
        <v>3046</v>
      </c>
      <c r="M21" s="186"/>
      <c r="N21" s="186"/>
      <c r="O21" s="186"/>
      <c r="P21" s="186"/>
      <c r="Q21" s="186"/>
      <c r="R21" s="211">
        <f t="shared" si="3"/>
        <v>3046</v>
      </c>
      <c r="S21" s="188">
        <f t="shared" si="6"/>
        <v>0</v>
      </c>
      <c r="T21" s="189">
        <f t="shared" si="2"/>
        <v>0</v>
      </c>
      <c r="U21" s="228"/>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row>
    <row r="22" s="162" customFormat="1" ht="20" hidden="1" customHeight="1" spans="1:241">
      <c r="A22" s="191"/>
      <c r="B22" s="186"/>
      <c r="C22" s="186"/>
      <c r="D22" s="186"/>
      <c r="E22" s="186"/>
      <c r="F22" s="187"/>
      <c r="G22" s="188"/>
      <c r="H22" s="189">
        <f t="shared" si="8"/>
        <v>0</v>
      </c>
      <c r="I22" s="214"/>
      <c r="J22" s="215" t="s">
        <v>66</v>
      </c>
      <c r="K22" s="186">
        <v>9411</v>
      </c>
      <c r="L22" s="186">
        <v>8147</v>
      </c>
      <c r="M22" s="186"/>
      <c r="N22" s="186"/>
      <c r="O22" s="186"/>
      <c r="P22" s="186"/>
      <c r="Q22" s="186"/>
      <c r="R22" s="211">
        <f t="shared" si="3"/>
        <v>8147</v>
      </c>
      <c r="S22" s="188">
        <f t="shared" si="6"/>
        <v>0</v>
      </c>
      <c r="T22" s="189">
        <f t="shared" si="2"/>
        <v>0</v>
      </c>
      <c r="U22" s="228"/>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row>
    <row r="23" ht="20" customHeight="1" spans="1:21">
      <c r="A23" s="177" t="s">
        <v>67</v>
      </c>
      <c r="B23" s="182">
        <f>SUM(B24:B30)</f>
        <v>194312</v>
      </c>
      <c r="C23" s="182">
        <f>SUM(C24:C30)</f>
        <v>240000</v>
      </c>
      <c r="D23" s="183"/>
      <c r="E23" s="183"/>
      <c r="F23" s="182">
        <f>SUM(F24:F30)</f>
        <v>240000</v>
      </c>
      <c r="G23" s="180">
        <f t="shared" ref="G23:G30" si="9">(F23/C23-1)*100</f>
        <v>0</v>
      </c>
      <c r="H23" s="181">
        <f t="shared" si="8"/>
        <v>0</v>
      </c>
      <c r="I23" s="212"/>
      <c r="J23" s="210" t="s">
        <v>68</v>
      </c>
      <c r="K23" s="211"/>
      <c r="L23" s="211">
        <v>0</v>
      </c>
      <c r="M23" s="183"/>
      <c r="N23" s="183"/>
      <c r="O23" s="183"/>
      <c r="P23" s="183"/>
      <c r="Q23" s="183"/>
      <c r="R23" s="211">
        <f t="shared" si="3"/>
        <v>0</v>
      </c>
      <c r="S23" s="224"/>
      <c r="T23" s="225"/>
      <c r="U23" s="227"/>
    </row>
    <row r="24" ht="20" customHeight="1" spans="1:21">
      <c r="A24" s="177" t="s">
        <v>69</v>
      </c>
      <c r="B24" s="182">
        <v>32368</v>
      </c>
      <c r="C24" s="182">
        <v>41241</v>
      </c>
      <c r="D24" s="183"/>
      <c r="E24" s="183"/>
      <c r="F24" s="178">
        <f t="shared" ref="F24:F30" si="10">C24+D24+E24</f>
        <v>41241</v>
      </c>
      <c r="G24" s="180">
        <f t="shared" si="9"/>
        <v>0</v>
      </c>
      <c r="H24" s="181">
        <f t="shared" si="8"/>
        <v>0</v>
      </c>
      <c r="I24" s="212"/>
      <c r="J24" s="210" t="s">
        <v>70</v>
      </c>
      <c r="K24" s="211">
        <v>14722</v>
      </c>
      <c r="L24" s="211">
        <v>18614</v>
      </c>
      <c r="M24" s="183">
        <v>400</v>
      </c>
      <c r="N24" s="183"/>
      <c r="O24" s="183"/>
      <c r="P24" s="183"/>
      <c r="Q24" s="183"/>
      <c r="R24" s="211">
        <f t="shared" si="3"/>
        <v>19014</v>
      </c>
      <c r="S24" s="224">
        <f t="shared" ref="S24:S29" si="11">(R24/L24-1)*100</f>
        <v>2.14892016761576</v>
      </c>
      <c r="T24" s="225">
        <f t="shared" ref="T24:T29" si="12">R24-L24</f>
        <v>400</v>
      </c>
      <c r="U24" s="227"/>
    </row>
    <row r="25" ht="20" customHeight="1" spans="1:21">
      <c r="A25" s="184" t="s">
        <v>71</v>
      </c>
      <c r="B25" s="182">
        <v>15841</v>
      </c>
      <c r="C25" s="182">
        <v>16821</v>
      </c>
      <c r="D25" s="183"/>
      <c r="E25" s="183"/>
      <c r="F25" s="178">
        <f t="shared" si="10"/>
        <v>16821</v>
      </c>
      <c r="G25" s="180">
        <f t="shared" si="9"/>
        <v>0</v>
      </c>
      <c r="H25" s="181">
        <f t="shared" si="8"/>
        <v>0</v>
      </c>
      <c r="I25" s="212"/>
      <c r="J25" s="210" t="s">
        <v>72</v>
      </c>
      <c r="K25" s="211">
        <v>28395</v>
      </c>
      <c r="L25" s="211">
        <v>41490</v>
      </c>
      <c r="M25" s="183"/>
      <c r="N25" s="183"/>
      <c r="O25" s="183"/>
      <c r="P25" s="183"/>
      <c r="Q25" s="183"/>
      <c r="R25" s="211">
        <f t="shared" si="3"/>
        <v>41490</v>
      </c>
      <c r="S25" s="224">
        <f t="shared" si="11"/>
        <v>0</v>
      </c>
      <c r="T25" s="225">
        <f t="shared" si="12"/>
        <v>0</v>
      </c>
      <c r="U25" s="227"/>
    </row>
    <row r="26" ht="20" customHeight="1" spans="1:21">
      <c r="A26" s="184" t="s">
        <v>73</v>
      </c>
      <c r="B26" s="182">
        <v>24412</v>
      </c>
      <c r="C26" s="182">
        <v>24500</v>
      </c>
      <c r="D26" s="183"/>
      <c r="E26" s="183"/>
      <c r="F26" s="178">
        <f t="shared" si="10"/>
        <v>24500</v>
      </c>
      <c r="G26" s="180">
        <f t="shared" si="9"/>
        <v>0</v>
      </c>
      <c r="H26" s="181">
        <f t="shared" si="8"/>
        <v>0</v>
      </c>
      <c r="I26" s="212"/>
      <c r="J26" s="210" t="s">
        <v>74</v>
      </c>
      <c r="K26" s="211">
        <v>11513</v>
      </c>
      <c r="L26" s="211">
        <v>11186</v>
      </c>
      <c r="M26" s="183">
        <f>2300+2904</f>
        <v>5204</v>
      </c>
      <c r="N26" s="183">
        <v>89</v>
      </c>
      <c r="O26" s="183"/>
      <c r="P26" s="183"/>
      <c r="Q26" s="183"/>
      <c r="R26" s="211">
        <f t="shared" si="3"/>
        <v>16479</v>
      </c>
      <c r="S26" s="224">
        <f t="shared" si="11"/>
        <v>47.3180761666369</v>
      </c>
      <c r="T26" s="225">
        <f t="shared" si="12"/>
        <v>5293</v>
      </c>
      <c r="U26" s="227"/>
    </row>
    <row r="27" ht="20" customHeight="1" spans="1:21">
      <c r="A27" s="184" t="s">
        <v>75</v>
      </c>
      <c r="B27" s="182"/>
      <c r="C27" s="182"/>
      <c r="D27" s="183"/>
      <c r="E27" s="183"/>
      <c r="F27" s="178">
        <f t="shared" si="10"/>
        <v>0</v>
      </c>
      <c r="G27" s="180"/>
      <c r="H27" s="181">
        <f t="shared" si="8"/>
        <v>0</v>
      </c>
      <c r="I27" s="212"/>
      <c r="J27" s="210" t="s">
        <v>76</v>
      </c>
      <c r="K27" s="211"/>
      <c r="L27" s="211">
        <v>10000</v>
      </c>
      <c r="M27" s="183"/>
      <c r="N27" s="183"/>
      <c r="O27" s="183"/>
      <c r="P27" s="183"/>
      <c r="Q27" s="183"/>
      <c r="R27" s="211">
        <f t="shared" si="3"/>
        <v>10000</v>
      </c>
      <c r="S27" s="224">
        <f t="shared" si="11"/>
        <v>0</v>
      </c>
      <c r="T27" s="225">
        <f t="shared" si="12"/>
        <v>0</v>
      </c>
      <c r="U27" s="227"/>
    </row>
    <row r="28" ht="20" customHeight="1" spans="1:21">
      <c r="A28" s="192" t="s">
        <v>77</v>
      </c>
      <c r="B28" s="182">
        <v>92726</v>
      </c>
      <c r="C28" s="182">
        <v>129024</v>
      </c>
      <c r="D28" s="183"/>
      <c r="E28" s="183"/>
      <c r="F28" s="178">
        <f t="shared" si="10"/>
        <v>129024</v>
      </c>
      <c r="G28" s="180">
        <f t="shared" si="9"/>
        <v>0</v>
      </c>
      <c r="H28" s="181">
        <f t="shared" si="8"/>
        <v>0</v>
      </c>
      <c r="I28" s="212"/>
      <c r="J28" s="216" t="s">
        <v>78</v>
      </c>
      <c r="K28" s="211">
        <v>14647</v>
      </c>
      <c r="L28" s="211">
        <v>32289</v>
      </c>
      <c r="M28" s="183"/>
      <c r="N28" s="183"/>
      <c r="O28" s="183"/>
      <c r="P28" s="183"/>
      <c r="Q28" s="183"/>
      <c r="R28" s="211">
        <f t="shared" si="3"/>
        <v>32289</v>
      </c>
      <c r="S28" s="224">
        <f t="shared" si="11"/>
        <v>0</v>
      </c>
      <c r="T28" s="225">
        <f t="shared" si="12"/>
        <v>0</v>
      </c>
      <c r="U28" s="227"/>
    </row>
    <row r="29" ht="20" customHeight="1" spans="1:21">
      <c r="A29" s="184" t="s">
        <v>79</v>
      </c>
      <c r="B29" s="182">
        <v>25293</v>
      </c>
      <c r="C29" s="182">
        <v>26814</v>
      </c>
      <c r="D29" s="183"/>
      <c r="E29" s="183"/>
      <c r="F29" s="178">
        <f t="shared" si="10"/>
        <v>26814</v>
      </c>
      <c r="G29" s="180">
        <f t="shared" si="9"/>
        <v>0</v>
      </c>
      <c r="H29" s="181">
        <f t="shared" si="8"/>
        <v>0</v>
      </c>
      <c r="I29" s="212"/>
      <c r="J29" s="210" t="s">
        <v>80</v>
      </c>
      <c r="K29" s="211">
        <v>383</v>
      </c>
      <c r="L29" s="211">
        <v>3279</v>
      </c>
      <c r="M29" s="183"/>
      <c r="N29" s="183"/>
      <c r="O29" s="183"/>
      <c r="P29" s="183"/>
      <c r="Q29" s="183"/>
      <c r="R29" s="211">
        <f t="shared" si="3"/>
        <v>3279</v>
      </c>
      <c r="S29" s="224">
        <f t="shared" si="11"/>
        <v>0</v>
      </c>
      <c r="T29" s="225">
        <f t="shared" si="12"/>
        <v>0</v>
      </c>
      <c r="U29" s="227"/>
    </row>
    <row r="30" ht="20" customHeight="1" spans="1:21">
      <c r="A30" s="193" t="s">
        <v>81</v>
      </c>
      <c r="B30" s="182">
        <v>3672</v>
      </c>
      <c r="C30" s="182">
        <v>1600</v>
      </c>
      <c r="D30" s="183"/>
      <c r="E30" s="183"/>
      <c r="F30" s="178">
        <f t="shared" si="10"/>
        <v>1600</v>
      </c>
      <c r="G30" s="180">
        <f t="shared" si="9"/>
        <v>0</v>
      </c>
      <c r="H30" s="181">
        <f t="shared" si="8"/>
        <v>0</v>
      </c>
      <c r="I30" s="212"/>
      <c r="J30" s="210"/>
      <c r="K30" s="211"/>
      <c r="L30" s="211"/>
      <c r="M30" s="183"/>
      <c r="N30" s="183"/>
      <c r="O30" s="183"/>
      <c r="P30" s="183"/>
      <c r="Q30" s="183"/>
      <c r="R30" s="211"/>
      <c r="S30" s="224"/>
      <c r="T30" s="225"/>
      <c r="U30" s="227"/>
    </row>
    <row r="31" ht="20" customHeight="1" spans="1:21">
      <c r="A31" s="194"/>
      <c r="B31" s="182"/>
      <c r="C31" s="182"/>
      <c r="D31" s="183"/>
      <c r="E31" s="183"/>
      <c r="F31" s="178"/>
      <c r="G31" s="180"/>
      <c r="H31" s="181"/>
      <c r="I31" s="212"/>
      <c r="J31" s="210"/>
      <c r="K31" s="211"/>
      <c r="L31" s="211"/>
      <c r="M31" s="183"/>
      <c r="N31" s="183"/>
      <c r="O31" s="183"/>
      <c r="P31" s="183"/>
      <c r="Q31" s="183"/>
      <c r="R31" s="211"/>
      <c r="S31" s="224"/>
      <c r="T31" s="225"/>
      <c r="U31" s="227"/>
    </row>
    <row r="32" ht="20" customHeight="1" spans="1:21">
      <c r="A32" s="195" t="s">
        <v>82</v>
      </c>
      <c r="B32" s="182">
        <f>B5+B23</f>
        <v>509159</v>
      </c>
      <c r="C32" s="182">
        <f>C5+C23</f>
        <v>553000</v>
      </c>
      <c r="D32" s="182">
        <f>D5+D23</f>
        <v>0</v>
      </c>
      <c r="E32" s="182"/>
      <c r="F32" s="178">
        <f t="shared" ref="F32:F40" si="13">C32+D32+E32</f>
        <v>553000</v>
      </c>
      <c r="G32" s="180">
        <f t="shared" ref="G32:G41" si="14">(F32/C32-1)*100</f>
        <v>0</v>
      </c>
      <c r="H32" s="181">
        <f t="shared" ref="H32:H35" si="15">F32-C32</f>
        <v>0</v>
      </c>
      <c r="I32" s="212"/>
      <c r="J32" s="217" t="s">
        <v>83</v>
      </c>
      <c r="K32" s="211">
        <f t="shared" ref="K32:Q32" si="16">SUM(K5:K18)+SUM(K23:K29)</f>
        <v>1028633</v>
      </c>
      <c r="L32" s="211">
        <f t="shared" si="16"/>
        <v>1394815</v>
      </c>
      <c r="M32" s="211">
        <f t="shared" si="16"/>
        <v>45624</v>
      </c>
      <c r="N32" s="211">
        <f t="shared" si="16"/>
        <v>17007</v>
      </c>
      <c r="O32" s="211">
        <f t="shared" si="16"/>
        <v>-19545</v>
      </c>
      <c r="P32" s="211">
        <f t="shared" si="16"/>
        <v>-18319</v>
      </c>
      <c r="Q32" s="211">
        <f t="shared" si="16"/>
        <v>8194</v>
      </c>
      <c r="R32" s="211">
        <f t="shared" ref="R32:R41" si="17">L32+M32+N32+O32+P32+Q32</f>
        <v>1427776</v>
      </c>
      <c r="S32" s="224">
        <f t="shared" ref="S32:S35" si="18">(R32/L32-1)*100</f>
        <v>2.3631090861512</v>
      </c>
      <c r="T32" s="225">
        <f t="shared" ref="T32:T36" si="19">R32-L32</f>
        <v>32961</v>
      </c>
      <c r="U32" s="227"/>
    </row>
    <row r="33" ht="20" customHeight="1" spans="1:21">
      <c r="A33" s="196" t="s">
        <v>84</v>
      </c>
      <c r="B33" s="182">
        <v>177661</v>
      </c>
      <c r="C33" s="182">
        <v>177661</v>
      </c>
      <c r="D33" s="183"/>
      <c r="E33" s="183"/>
      <c r="F33" s="178">
        <f t="shared" si="13"/>
        <v>177661</v>
      </c>
      <c r="G33" s="180">
        <f t="shared" si="14"/>
        <v>0</v>
      </c>
      <c r="H33" s="181">
        <f t="shared" si="15"/>
        <v>0</v>
      </c>
      <c r="I33" s="212"/>
      <c r="J33" s="218" t="s">
        <v>85</v>
      </c>
      <c r="K33" s="211">
        <v>286164</v>
      </c>
      <c r="L33" s="211">
        <v>206103</v>
      </c>
      <c r="M33" s="183"/>
      <c r="N33" s="183"/>
      <c r="O33" s="183"/>
      <c r="P33" s="183"/>
      <c r="Q33" s="183"/>
      <c r="R33" s="211">
        <f t="shared" si="17"/>
        <v>206103</v>
      </c>
      <c r="S33" s="224" t="s">
        <v>42</v>
      </c>
      <c r="T33" s="225">
        <f t="shared" si="19"/>
        <v>0</v>
      </c>
      <c r="U33" s="227"/>
    </row>
    <row r="34" ht="20" customHeight="1" spans="1:21">
      <c r="A34" s="196" t="s">
        <v>86</v>
      </c>
      <c r="B34" s="182">
        <v>2154921</v>
      </c>
      <c r="C34" s="182">
        <v>1550294</v>
      </c>
      <c r="D34" s="183"/>
      <c r="E34" s="183"/>
      <c r="F34" s="178">
        <f t="shared" si="13"/>
        <v>1550294</v>
      </c>
      <c r="G34" s="180">
        <f t="shared" si="14"/>
        <v>0</v>
      </c>
      <c r="H34" s="181">
        <f t="shared" si="15"/>
        <v>0</v>
      </c>
      <c r="I34" s="212"/>
      <c r="J34" s="218" t="s">
        <v>87</v>
      </c>
      <c r="K34" s="211">
        <v>1768813</v>
      </c>
      <c r="L34" s="211">
        <v>1737303</v>
      </c>
      <c r="M34" s="183">
        <v>8000</v>
      </c>
      <c r="N34" s="183">
        <f>5149+28123+4978</f>
        <v>38250</v>
      </c>
      <c r="O34" s="183">
        <v>19545</v>
      </c>
      <c r="P34" s="183"/>
      <c r="Q34" s="183">
        <v>5156</v>
      </c>
      <c r="R34" s="211">
        <f t="shared" si="17"/>
        <v>1808254</v>
      </c>
      <c r="S34" s="224">
        <f t="shared" si="18"/>
        <v>4.08397383760921</v>
      </c>
      <c r="T34" s="225">
        <f t="shared" si="19"/>
        <v>70951</v>
      </c>
      <c r="U34" s="227"/>
    </row>
    <row r="35" ht="20" customHeight="1" spans="1:21">
      <c r="A35" s="196" t="s">
        <v>88</v>
      </c>
      <c r="B35" s="182">
        <v>247325</v>
      </c>
      <c r="C35" s="182"/>
      <c r="D35" s="183">
        <f>59000+10624</f>
        <v>69624</v>
      </c>
      <c r="E35" s="183"/>
      <c r="F35" s="178">
        <f t="shared" si="13"/>
        <v>69624</v>
      </c>
      <c r="G35" s="180"/>
      <c r="H35" s="181">
        <f t="shared" si="15"/>
        <v>69624</v>
      </c>
      <c r="I35" s="212"/>
      <c r="J35" s="219" t="s">
        <v>89</v>
      </c>
      <c r="K35" s="211">
        <v>103459</v>
      </c>
      <c r="L35" s="211"/>
      <c r="M35" s="183">
        <v>16000</v>
      </c>
      <c r="N35" s="183"/>
      <c r="O35" s="183"/>
      <c r="P35" s="183"/>
      <c r="Q35" s="183"/>
      <c r="R35" s="211">
        <f t="shared" si="17"/>
        <v>16000</v>
      </c>
      <c r="S35" s="224"/>
      <c r="T35" s="225">
        <f t="shared" si="19"/>
        <v>16000</v>
      </c>
      <c r="U35" s="227"/>
    </row>
    <row r="36" ht="20" customHeight="1" spans="1:21">
      <c r="A36" s="196" t="s">
        <v>90</v>
      </c>
      <c r="B36" s="182">
        <v>16215</v>
      </c>
      <c r="C36" s="182"/>
      <c r="D36" s="183"/>
      <c r="E36" s="183"/>
      <c r="F36" s="178">
        <f t="shared" si="13"/>
        <v>0</v>
      </c>
      <c r="G36" s="180"/>
      <c r="H36" s="181"/>
      <c r="I36" s="212"/>
      <c r="J36" s="219" t="s">
        <v>91</v>
      </c>
      <c r="K36" s="211">
        <v>55269</v>
      </c>
      <c r="L36" s="211">
        <v>4377</v>
      </c>
      <c r="M36" s="183"/>
      <c r="N36" s="183"/>
      <c r="O36" s="183"/>
      <c r="P36" s="183"/>
      <c r="Q36" s="183"/>
      <c r="R36" s="211">
        <f t="shared" si="17"/>
        <v>4377</v>
      </c>
      <c r="S36" s="224" t="s">
        <v>42</v>
      </c>
      <c r="T36" s="225">
        <f t="shared" si="19"/>
        <v>0</v>
      </c>
      <c r="U36" s="227"/>
    </row>
    <row r="37" ht="20" customHeight="1" spans="1:21">
      <c r="A37" s="196" t="s">
        <v>92</v>
      </c>
      <c r="B37" s="182">
        <v>165666</v>
      </c>
      <c r="C37" s="182">
        <v>704312</v>
      </c>
      <c r="D37" s="183"/>
      <c r="E37" s="183">
        <v>-4969</v>
      </c>
      <c r="F37" s="178">
        <f t="shared" si="13"/>
        <v>699343</v>
      </c>
      <c r="G37" s="180">
        <f t="shared" si="14"/>
        <v>-0.705511193902697</v>
      </c>
      <c r="H37" s="181">
        <f t="shared" ref="H37:H40" si="20">F37-C37</f>
        <v>-4969</v>
      </c>
      <c r="I37" s="212"/>
      <c r="J37" s="218" t="s">
        <v>93</v>
      </c>
      <c r="K37" s="211">
        <v>1568</v>
      </c>
      <c r="L37" s="211"/>
      <c r="M37" s="183"/>
      <c r="N37" s="183"/>
      <c r="O37" s="183"/>
      <c r="P37" s="183"/>
      <c r="Q37" s="183"/>
      <c r="R37" s="211">
        <f t="shared" si="17"/>
        <v>0</v>
      </c>
      <c r="S37" s="224"/>
      <c r="T37" s="225"/>
      <c r="U37" s="227"/>
    </row>
    <row r="38" ht="20" customHeight="1" spans="1:21">
      <c r="A38" s="196" t="s">
        <v>94</v>
      </c>
      <c r="B38" s="182">
        <v>187374</v>
      </c>
      <c r="C38" s="182">
        <v>157374</v>
      </c>
      <c r="D38" s="183"/>
      <c r="E38" s="183"/>
      <c r="F38" s="178">
        <f t="shared" si="13"/>
        <v>157374</v>
      </c>
      <c r="G38" s="180">
        <f t="shared" si="14"/>
        <v>0</v>
      </c>
      <c r="H38" s="181">
        <f t="shared" si="20"/>
        <v>0</v>
      </c>
      <c r="I38" s="212"/>
      <c r="J38" s="218" t="s">
        <v>95</v>
      </c>
      <c r="K38" s="211">
        <v>46160</v>
      </c>
      <c r="L38" s="211">
        <v>98701</v>
      </c>
      <c r="M38" s="183"/>
      <c r="N38" s="183"/>
      <c r="O38" s="183"/>
      <c r="P38" s="183"/>
      <c r="Q38" s="183"/>
      <c r="R38" s="211">
        <f t="shared" si="17"/>
        <v>98701</v>
      </c>
      <c r="S38" s="224" t="s">
        <v>42</v>
      </c>
      <c r="T38" s="225">
        <f>R38-L38</f>
        <v>0</v>
      </c>
      <c r="U38" s="227"/>
    </row>
    <row r="39" ht="20" customHeight="1" spans="1:21">
      <c r="A39" s="196" t="s">
        <v>96</v>
      </c>
      <c r="B39" s="182"/>
      <c r="C39" s="182"/>
      <c r="D39" s="183"/>
      <c r="E39" s="183"/>
      <c r="F39" s="178">
        <f t="shared" si="13"/>
        <v>0</v>
      </c>
      <c r="G39" s="180"/>
      <c r="H39" s="181"/>
      <c r="I39" s="212"/>
      <c r="J39" s="218" t="s">
        <v>97</v>
      </c>
      <c r="K39" s="211">
        <v>353915</v>
      </c>
      <c r="L39" s="211"/>
      <c r="M39" s="183"/>
      <c r="N39" s="183"/>
      <c r="O39" s="183"/>
      <c r="P39" s="183"/>
      <c r="Q39" s="183"/>
      <c r="R39" s="211">
        <f t="shared" si="17"/>
        <v>0</v>
      </c>
      <c r="S39" s="224"/>
      <c r="T39" s="225"/>
      <c r="U39" s="227"/>
    </row>
    <row r="40" ht="20" customHeight="1" spans="1:21">
      <c r="A40" s="196" t="s">
        <v>98</v>
      </c>
      <c r="B40" s="182">
        <v>185660</v>
      </c>
      <c r="C40" s="182">
        <v>298658</v>
      </c>
      <c r="D40" s="183"/>
      <c r="E40" s="183">
        <v>55257</v>
      </c>
      <c r="F40" s="178">
        <f t="shared" si="13"/>
        <v>353915</v>
      </c>
      <c r="G40" s="180">
        <f>(F40/C40-1)*100</f>
        <v>18.5017645601323</v>
      </c>
      <c r="H40" s="181">
        <f t="shared" si="20"/>
        <v>55257</v>
      </c>
      <c r="I40" s="212"/>
      <c r="J40" s="218" t="s">
        <v>99</v>
      </c>
      <c r="K40" s="211"/>
      <c r="L40" s="211"/>
      <c r="M40" s="183"/>
      <c r="N40" s="183"/>
      <c r="O40" s="183"/>
      <c r="P40" s="183"/>
      <c r="Q40" s="183"/>
      <c r="R40" s="211">
        <f t="shared" si="17"/>
        <v>0</v>
      </c>
      <c r="S40" s="224"/>
      <c r="T40" s="225"/>
      <c r="U40" s="227"/>
    </row>
    <row r="41" ht="20" customHeight="1" spans="1:21">
      <c r="A41" s="197" t="s">
        <v>100</v>
      </c>
      <c r="B41" s="198">
        <v>308</v>
      </c>
      <c r="C41" s="182"/>
      <c r="D41" s="183"/>
      <c r="E41" s="183"/>
      <c r="F41" s="178">
        <f>C41+D41</f>
        <v>0</v>
      </c>
      <c r="G41" s="180"/>
      <c r="H41" s="181"/>
      <c r="I41" s="212"/>
      <c r="J41" s="218" t="s">
        <v>101</v>
      </c>
      <c r="K41" s="211">
        <v>308</v>
      </c>
      <c r="L41" s="211"/>
      <c r="M41" s="183"/>
      <c r="N41" s="183"/>
      <c r="O41" s="183"/>
      <c r="P41" s="183"/>
      <c r="Q41" s="183"/>
      <c r="R41" s="211">
        <f t="shared" si="17"/>
        <v>0</v>
      </c>
      <c r="S41" s="224"/>
      <c r="T41" s="225"/>
      <c r="U41" s="227"/>
    </row>
    <row r="42" ht="20" customHeight="1" spans="1:21">
      <c r="A42" s="196"/>
      <c r="B42" s="199"/>
      <c r="C42" s="182"/>
      <c r="D42" s="183"/>
      <c r="E42" s="183"/>
      <c r="F42" s="178"/>
      <c r="G42" s="180"/>
      <c r="H42" s="181"/>
      <c r="I42" s="212"/>
      <c r="J42" s="218"/>
      <c r="K42" s="211"/>
      <c r="L42" s="211"/>
      <c r="M42" s="183"/>
      <c r="N42" s="183"/>
      <c r="O42" s="183"/>
      <c r="P42" s="183"/>
      <c r="Q42" s="183"/>
      <c r="R42" s="211"/>
      <c r="S42" s="224"/>
      <c r="T42" s="225"/>
      <c r="U42" s="227"/>
    </row>
    <row r="43" ht="20" customHeight="1" spans="1:21">
      <c r="A43" s="200" t="s">
        <v>102</v>
      </c>
      <c r="B43" s="201">
        <f>SUM(B32:B41)</f>
        <v>3644289</v>
      </c>
      <c r="C43" s="201">
        <f>SUM(C32:C40)</f>
        <v>3441299</v>
      </c>
      <c r="D43" s="202">
        <f>SUM(D32:D40)</f>
        <v>69624</v>
      </c>
      <c r="E43" s="202">
        <f>SUM(E32:E40)</f>
        <v>50288</v>
      </c>
      <c r="F43" s="201">
        <f>SUM(F32:F40)</f>
        <v>3561211</v>
      </c>
      <c r="G43" s="203">
        <f>(F43/C43-1)*100</f>
        <v>3.48449815026244</v>
      </c>
      <c r="H43" s="204">
        <f>F43-C43</f>
        <v>119912</v>
      </c>
      <c r="I43" s="220"/>
      <c r="J43" s="221" t="s">
        <v>103</v>
      </c>
      <c r="K43" s="201">
        <f t="shared" ref="K43:R43" si="21">SUM(K32:K41)</f>
        <v>3644289</v>
      </c>
      <c r="L43" s="201">
        <f t="shared" si="21"/>
        <v>3441299</v>
      </c>
      <c r="M43" s="202">
        <f t="shared" si="21"/>
        <v>69624</v>
      </c>
      <c r="N43" s="202">
        <f t="shared" si="21"/>
        <v>55257</v>
      </c>
      <c r="O43" s="202">
        <f t="shared" si="21"/>
        <v>0</v>
      </c>
      <c r="P43" s="202">
        <f t="shared" si="21"/>
        <v>-18319</v>
      </c>
      <c r="Q43" s="202">
        <f t="shared" si="21"/>
        <v>13350</v>
      </c>
      <c r="R43" s="201">
        <f t="shared" si="21"/>
        <v>3561211</v>
      </c>
      <c r="S43" s="230">
        <f>(R43/L43-1)*100</f>
        <v>3.48449815026244</v>
      </c>
      <c r="T43" s="231">
        <f>R43-L43</f>
        <v>119912</v>
      </c>
      <c r="U43" s="232"/>
    </row>
    <row r="44" spans="20:20">
      <c r="T44" s="233"/>
    </row>
    <row r="45" spans="12:18">
      <c r="L45" s="205"/>
      <c r="M45" s="206"/>
      <c r="N45" s="206"/>
      <c r="O45" s="206"/>
      <c r="P45" s="206"/>
      <c r="Q45" s="206"/>
      <c r="R45" s="205"/>
    </row>
    <row r="46" spans="3:6">
      <c r="C46" s="205"/>
      <c r="D46" s="206"/>
      <c r="E46" s="206"/>
      <c r="F46" s="205"/>
    </row>
  </sheetData>
  <mergeCells count="4">
    <mergeCell ref="A2:U2"/>
    <mergeCell ref="T3:U3"/>
    <mergeCell ref="I5:I43"/>
    <mergeCell ref="U5:U43"/>
  </mergeCells>
  <printOptions horizontalCentered="1"/>
  <pageMargins left="0.432638888888889" right="0.511805555555556" top="0.751388888888889" bottom="0.751388888888889" header="0.5" footer="0.5"/>
  <pageSetup paperSize="9" scale="58" orientation="landscape" horizontalDpi="600" verticalDpi="600"/>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R30"/>
  <sheetViews>
    <sheetView showZeros="0" zoomScale="80" zoomScaleNormal="80" topLeftCell="B1" workbookViewId="0">
      <selection activeCell="F19" sqref="F19"/>
    </sheetView>
  </sheetViews>
  <sheetFormatPr defaultColWidth="9" defaultRowHeight="11.25"/>
  <cols>
    <col min="1" max="1" width="39.7" style="91" customWidth="1"/>
    <col min="2" max="2" width="15" style="91" customWidth="1"/>
    <col min="3" max="3" width="15.4333333333333" style="92" customWidth="1"/>
    <col min="4" max="4" width="14.9916666666667" style="93" hidden="1" customWidth="1"/>
    <col min="5" max="5" width="14.7083333333333" style="92" customWidth="1"/>
    <col min="6" max="6" width="11.175" style="94" customWidth="1"/>
    <col min="7" max="7" width="12.9333333333333" style="92" customWidth="1"/>
    <col min="8" max="8" width="25.625" style="92" customWidth="1"/>
    <col min="9" max="9" width="35.8833333333333" style="91" customWidth="1"/>
    <col min="10" max="10" width="15" style="91" customWidth="1"/>
    <col min="11" max="11" width="12.7916666666667" style="94" customWidth="1"/>
    <col min="12" max="14" width="14.5583333333333" style="95" hidden="1" customWidth="1"/>
    <col min="15" max="15" width="14.7083333333333" style="94" customWidth="1"/>
    <col min="16" max="16" width="10" style="94" customWidth="1"/>
    <col min="17" max="17" width="12.65" style="96" customWidth="1"/>
    <col min="18" max="18" width="25.625" style="96" customWidth="1"/>
    <col min="19" max="16384" width="9" style="91"/>
  </cols>
  <sheetData>
    <row r="1" ht="23.1" customHeight="1" spans="1:18">
      <c r="A1" s="97" t="s">
        <v>104</v>
      </c>
      <c r="B1" s="97"/>
      <c r="C1" s="98"/>
      <c r="D1" s="99"/>
      <c r="E1" s="98"/>
      <c r="F1" s="100"/>
      <c r="G1" s="98"/>
      <c r="H1" s="98"/>
      <c r="I1" s="135"/>
      <c r="J1" s="135"/>
      <c r="K1" s="100"/>
      <c r="L1" s="136"/>
      <c r="M1" s="136"/>
      <c r="N1" s="136"/>
      <c r="O1" s="100"/>
      <c r="P1" s="100"/>
      <c r="Q1" s="153"/>
      <c r="R1" s="153"/>
    </row>
    <row r="2" s="89" customFormat="1" ht="42.95" customHeight="1" spans="1:18">
      <c r="A2" s="101" t="s">
        <v>105</v>
      </c>
      <c r="B2" s="101"/>
      <c r="C2" s="101"/>
      <c r="D2" s="101"/>
      <c r="E2" s="101"/>
      <c r="F2" s="101"/>
      <c r="G2" s="101"/>
      <c r="H2" s="101"/>
      <c r="I2" s="101"/>
      <c r="J2" s="101"/>
      <c r="K2" s="101"/>
      <c r="L2" s="101"/>
      <c r="M2" s="101"/>
      <c r="N2" s="101"/>
      <c r="O2" s="101"/>
      <c r="P2" s="101"/>
      <c r="Q2" s="101"/>
      <c r="R2" s="101"/>
    </row>
    <row r="3" ht="19" customHeight="1" spans="1:18">
      <c r="A3" s="102"/>
      <c r="B3" s="102"/>
      <c r="C3" s="103"/>
      <c r="D3" s="104"/>
      <c r="E3" s="103"/>
      <c r="F3" s="105"/>
      <c r="G3" s="103"/>
      <c r="H3" s="103"/>
      <c r="I3" s="102"/>
      <c r="J3" s="102"/>
      <c r="K3" s="105"/>
      <c r="L3" s="137"/>
      <c r="M3" s="137"/>
      <c r="N3" s="137"/>
      <c r="O3" s="105"/>
      <c r="P3" s="100"/>
      <c r="Q3" s="154"/>
      <c r="R3" s="154" t="s">
        <v>106</v>
      </c>
    </row>
    <row r="4" s="90" customFormat="1" ht="54" customHeight="1" spans="1:18">
      <c r="A4" s="106" t="s">
        <v>107</v>
      </c>
      <c r="B4" s="107" t="s">
        <v>108</v>
      </c>
      <c r="C4" s="107" t="s">
        <v>109</v>
      </c>
      <c r="D4" s="108" t="s">
        <v>110</v>
      </c>
      <c r="E4" s="107" t="s">
        <v>111</v>
      </c>
      <c r="F4" s="109" t="s">
        <v>112</v>
      </c>
      <c r="G4" s="109" t="s">
        <v>113</v>
      </c>
      <c r="H4" s="110" t="s">
        <v>28</v>
      </c>
      <c r="I4" s="138" t="s">
        <v>114</v>
      </c>
      <c r="J4" s="138" t="s">
        <v>108</v>
      </c>
      <c r="K4" s="107" t="s">
        <v>109</v>
      </c>
      <c r="L4" s="108" t="s">
        <v>110</v>
      </c>
      <c r="M4" s="108" t="s">
        <v>30</v>
      </c>
      <c r="N4" s="139" t="s">
        <v>32</v>
      </c>
      <c r="O4" s="107" t="s">
        <v>111</v>
      </c>
      <c r="P4" s="109" t="s">
        <v>112</v>
      </c>
      <c r="Q4" s="109" t="s">
        <v>113</v>
      </c>
      <c r="R4" s="155" t="s">
        <v>28</v>
      </c>
    </row>
    <row r="5" ht="23.45" customHeight="1" spans="1:18">
      <c r="A5" s="111" t="s">
        <v>115</v>
      </c>
      <c r="B5" s="112">
        <f>SUM(B6:B15)</f>
        <v>296167</v>
      </c>
      <c r="C5" s="112">
        <f>SUM(C6:C15)</f>
        <v>870724</v>
      </c>
      <c r="D5" s="112">
        <f>SUM(D6:D15)</f>
        <v>0</v>
      </c>
      <c r="E5" s="112">
        <f>SUM(E6:E15)</f>
        <v>870724</v>
      </c>
      <c r="F5" s="113">
        <f t="shared" ref="F5:F15" si="0">(E5/C5-1)*100</f>
        <v>0</v>
      </c>
      <c r="G5" s="114">
        <f t="shared" ref="G5:G15" si="1">E5-C5</f>
        <v>0</v>
      </c>
      <c r="H5" s="115" t="s">
        <v>116</v>
      </c>
      <c r="I5" s="140" t="s">
        <v>117</v>
      </c>
      <c r="J5" s="112"/>
      <c r="K5" s="112"/>
      <c r="L5" s="117"/>
      <c r="M5" s="117"/>
      <c r="N5" s="117"/>
      <c r="O5" s="112">
        <f>K5+L5+M5+N5</f>
        <v>0</v>
      </c>
      <c r="P5" s="141"/>
      <c r="Q5" s="156">
        <f t="shared" ref="Q5:Q13" si="2">O5-K5</f>
        <v>0</v>
      </c>
      <c r="R5" s="157" t="s">
        <v>118</v>
      </c>
    </row>
    <row r="6" ht="23.45" customHeight="1" spans="1:18">
      <c r="A6" s="116" t="s">
        <v>119</v>
      </c>
      <c r="B6" s="112">
        <v>217548</v>
      </c>
      <c r="C6" s="112">
        <v>700000</v>
      </c>
      <c r="D6" s="117"/>
      <c r="E6" s="112">
        <f>C6+D6</f>
        <v>700000</v>
      </c>
      <c r="F6" s="113">
        <f t="shared" si="0"/>
        <v>0</v>
      </c>
      <c r="G6" s="114">
        <f t="shared" si="1"/>
        <v>0</v>
      </c>
      <c r="H6" s="115"/>
      <c r="I6" s="140" t="s">
        <v>120</v>
      </c>
      <c r="J6" s="112">
        <v>10</v>
      </c>
      <c r="K6" s="112">
        <v>10</v>
      </c>
      <c r="L6" s="117"/>
      <c r="M6" s="117"/>
      <c r="N6" s="117"/>
      <c r="O6" s="112">
        <f t="shared" ref="O6:O13" si="3">K6+L6+M6+N6</f>
        <v>10</v>
      </c>
      <c r="P6" s="141">
        <f t="shared" ref="P5:P13" si="4">(O6/K6-1)*100</f>
        <v>0</v>
      </c>
      <c r="Q6" s="156">
        <f t="shared" si="2"/>
        <v>0</v>
      </c>
      <c r="R6" s="158"/>
    </row>
    <row r="7" ht="23.45" customHeight="1" spans="1:18">
      <c r="A7" s="118" t="s">
        <v>121</v>
      </c>
      <c r="B7" s="112">
        <v>10722</v>
      </c>
      <c r="C7" s="112"/>
      <c r="D7" s="117"/>
      <c r="E7" s="112">
        <f t="shared" ref="E7:E17" si="5">C7+D7</f>
        <v>0</v>
      </c>
      <c r="F7" s="113"/>
      <c r="G7" s="114">
        <f t="shared" si="1"/>
        <v>0</v>
      </c>
      <c r="H7" s="115"/>
      <c r="I7" s="140" t="s">
        <v>122</v>
      </c>
      <c r="J7" s="112"/>
      <c r="K7" s="112"/>
      <c r="L7" s="117"/>
      <c r="M7" s="117"/>
      <c r="N7" s="117"/>
      <c r="O7" s="112">
        <f t="shared" si="3"/>
        <v>0</v>
      </c>
      <c r="P7" s="141"/>
      <c r="Q7" s="156">
        <f t="shared" si="2"/>
        <v>0</v>
      </c>
      <c r="R7" s="158"/>
    </row>
    <row r="8" ht="23.45" customHeight="1" spans="1:18">
      <c r="A8" s="118" t="s">
        <v>123</v>
      </c>
      <c r="B8" s="112">
        <v>136</v>
      </c>
      <c r="C8" s="112"/>
      <c r="D8" s="117"/>
      <c r="E8" s="112">
        <f t="shared" si="5"/>
        <v>0</v>
      </c>
      <c r="F8" s="113"/>
      <c r="G8" s="114">
        <f t="shared" si="1"/>
        <v>0</v>
      </c>
      <c r="H8" s="115"/>
      <c r="I8" s="140" t="s">
        <v>124</v>
      </c>
      <c r="J8" s="112">
        <v>187893</v>
      </c>
      <c r="K8" s="112">
        <v>92424</v>
      </c>
      <c r="L8" s="117"/>
      <c r="M8" s="117">
        <v>-331</v>
      </c>
      <c r="N8" s="117">
        <v>5300</v>
      </c>
      <c r="O8" s="112">
        <f t="shared" si="3"/>
        <v>97393</v>
      </c>
      <c r="P8" s="141">
        <f t="shared" si="4"/>
        <v>5.3763091837618</v>
      </c>
      <c r="Q8" s="156">
        <f t="shared" si="2"/>
        <v>4969</v>
      </c>
      <c r="R8" s="158"/>
    </row>
    <row r="9" ht="23.45" customHeight="1" spans="1:18">
      <c r="A9" s="118" t="s">
        <v>125</v>
      </c>
      <c r="B9" s="112">
        <v>24932</v>
      </c>
      <c r="C9" s="112">
        <v>40000</v>
      </c>
      <c r="D9" s="117"/>
      <c r="E9" s="112">
        <f t="shared" si="5"/>
        <v>40000</v>
      </c>
      <c r="F9" s="113">
        <f t="shared" si="0"/>
        <v>0</v>
      </c>
      <c r="G9" s="114">
        <f t="shared" si="1"/>
        <v>0</v>
      </c>
      <c r="H9" s="115"/>
      <c r="I9" s="140" t="s">
        <v>126</v>
      </c>
      <c r="J9" s="112"/>
      <c r="K9" s="112"/>
      <c r="L9" s="117"/>
      <c r="M9" s="117"/>
      <c r="N9" s="117"/>
      <c r="O9" s="112">
        <f t="shared" si="3"/>
        <v>0</v>
      </c>
      <c r="P9" s="141"/>
      <c r="Q9" s="156">
        <f t="shared" si="2"/>
        <v>0</v>
      </c>
      <c r="R9" s="158"/>
    </row>
    <row r="10" ht="23.45" customHeight="1" spans="1:18">
      <c r="A10" s="118" t="s">
        <v>127</v>
      </c>
      <c r="B10" s="112"/>
      <c r="C10" s="112"/>
      <c r="D10" s="117"/>
      <c r="E10" s="112">
        <f t="shared" si="5"/>
        <v>0</v>
      </c>
      <c r="F10" s="113"/>
      <c r="G10" s="114">
        <f t="shared" si="1"/>
        <v>0</v>
      </c>
      <c r="H10" s="115"/>
      <c r="I10" s="140" t="s">
        <v>128</v>
      </c>
      <c r="J10" s="112"/>
      <c r="K10" s="112"/>
      <c r="L10" s="117"/>
      <c r="M10" s="117"/>
      <c r="N10" s="117"/>
      <c r="O10" s="112">
        <f t="shared" si="3"/>
        <v>0</v>
      </c>
      <c r="P10" s="141"/>
      <c r="Q10" s="156">
        <f t="shared" si="2"/>
        <v>0</v>
      </c>
      <c r="R10" s="158"/>
    </row>
    <row r="11" ht="23.45" customHeight="1" spans="1:18">
      <c r="A11" s="118" t="s">
        <v>129</v>
      </c>
      <c r="B11" s="112">
        <v>26704</v>
      </c>
      <c r="C11" s="112">
        <v>30000</v>
      </c>
      <c r="D11" s="117"/>
      <c r="E11" s="112">
        <f t="shared" si="5"/>
        <v>30000</v>
      </c>
      <c r="F11" s="113">
        <f t="shared" si="0"/>
        <v>0</v>
      </c>
      <c r="G11" s="114">
        <f t="shared" si="1"/>
        <v>0</v>
      </c>
      <c r="H11" s="115"/>
      <c r="I11" s="140" t="s">
        <v>130</v>
      </c>
      <c r="J11" s="112"/>
      <c r="K11" s="112"/>
      <c r="L11" s="117"/>
      <c r="M11" s="117"/>
      <c r="N11" s="117"/>
      <c r="O11" s="112">
        <f t="shared" si="3"/>
        <v>0</v>
      </c>
      <c r="P11" s="141"/>
      <c r="Q11" s="156">
        <f t="shared" si="2"/>
        <v>0</v>
      </c>
      <c r="R11" s="158"/>
    </row>
    <row r="12" ht="23.45" customHeight="1" spans="1:18">
      <c r="A12" s="118" t="s">
        <v>131</v>
      </c>
      <c r="B12" s="112">
        <v>10183</v>
      </c>
      <c r="C12" s="112">
        <v>9724</v>
      </c>
      <c r="D12" s="117"/>
      <c r="E12" s="112">
        <f t="shared" si="5"/>
        <v>9724</v>
      </c>
      <c r="F12" s="113">
        <f t="shared" si="0"/>
        <v>0</v>
      </c>
      <c r="G12" s="114">
        <f t="shared" si="1"/>
        <v>0</v>
      </c>
      <c r="H12" s="115"/>
      <c r="I12" s="142" t="s">
        <v>132</v>
      </c>
      <c r="J12" s="112">
        <v>63874</v>
      </c>
      <c r="K12" s="112">
        <v>132865</v>
      </c>
      <c r="L12" s="117"/>
      <c r="M12" s="117"/>
      <c r="N12" s="117"/>
      <c r="O12" s="112">
        <f t="shared" si="3"/>
        <v>132865</v>
      </c>
      <c r="P12" s="141">
        <f t="shared" si="4"/>
        <v>0</v>
      </c>
      <c r="Q12" s="156">
        <f t="shared" si="2"/>
        <v>0</v>
      </c>
      <c r="R12" s="158"/>
    </row>
    <row r="13" ht="23" customHeight="1" spans="1:18">
      <c r="A13" s="119" t="s">
        <v>133</v>
      </c>
      <c r="B13" s="112"/>
      <c r="C13" s="112">
        <v>28000</v>
      </c>
      <c r="D13" s="117"/>
      <c r="E13" s="112">
        <f t="shared" si="5"/>
        <v>28000</v>
      </c>
      <c r="F13" s="113">
        <f t="shared" si="0"/>
        <v>0</v>
      </c>
      <c r="G13" s="114">
        <f t="shared" si="1"/>
        <v>0</v>
      </c>
      <c r="H13" s="115"/>
      <c r="I13" s="140" t="s">
        <v>134</v>
      </c>
      <c r="J13" s="112">
        <v>814528</v>
      </c>
      <c r="K13" s="112">
        <v>15307</v>
      </c>
      <c r="L13" s="117">
        <v>458000</v>
      </c>
      <c r="M13" s="117"/>
      <c r="N13" s="117"/>
      <c r="O13" s="112">
        <f t="shared" si="3"/>
        <v>473307</v>
      </c>
      <c r="P13" s="141">
        <f t="shared" si="4"/>
        <v>2992.09511987979</v>
      </c>
      <c r="Q13" s="156">
        <f t="shared" si="2"/>
        <v>458000</v>
      </c>
      <c r="R13" s="158"/>
    </row>
    <row r="14" ht="23" customHeight="1" spans="1:18">
      <c r="A14" s="120" t="s">
        <v>135</v>
      </c>
      <c r="B14" s="112">
        <v>9</v>
      </c>
      <c r="C14" s="112"/>
      <c r="D14" s="117"/>
      <c r="E14" s="112">
        <f t="shared" si="5"/>
        <v>0</v>
      </c>
      <c r="F14" s="113"/>
      <c r="G14" s="114">
        <f t="shared" si="1"/>
        <v>0</v>
      </c>
      <c r="H14" s="115"/>
      <c r="I14" s="140"/>
      <c r="J14" s="112"/>
      <c r="K14" s="112"/>
      <c r="L14" s="117"/>
      <c r="M14" s="117"/>
      <c r="N14" s="117"/>
      <c r="O14" s="112"/>
      <c r="P14" s="141"/>
      <c r="Q14" s="156"/>
      <c r="R14" s="158"/>
    </row>
    <row r="15" ht="23.45" customHeight="1" spans="1:18">
      <c r="A15" s="119" t="s">
        <v>136</v>
      </c>
      <c r="B15" s="112">
        <v>5933</v>
      </c>
      <c r="C15" s="112">
        <v>63000</v>
      </c>
      <c r="D15" s="117"/>
      <c r="E15" s="112">
        <f t="shared" si="5"/>
        <v>63000</v>
      </c>
      <c r="F15" s="113">
        <f t="shared" si="0"/>
        <v>0</v>
      </c>
      <c r="G15" s="114">
        <f t="shared" si="1"/>
        <v>0</v>
      </c>
      <c r="H15" s="115"/>
      <c r="I15" s="135"/>
      <c r="J15" s="112"/>
      <c r="K15" s="112"/>
      <c r="L15" s="117"/>
      <c r="M15" s="117"/>
      <c r="N15" s="117"/>
      <c r="O15" s="126"/>
      <c r="P15" s="143"/>
      <c r="Q15" s="159"/>
      <c r="R15" s="158"/>
    </row>
    <row r="16" ht="23.45" customHeight="1" spans="1:18">
      <c r="A16" s="118"/>
      <c r="B16" s="112"/>
      <c r="C16" s="112"/>
      <c r="D16" s="117"/>
      <c r="E16" s="112">
        <f t="shared" si="5"/>
        <v>0</v>
      </c>
      <c r="F16" s="113"/>
      <c r="G16" s="114"/>
      <c r="H16" s="115"/>
      <c r="I16" s="140"/>
      <c r="J16" s="112"/>
      <c r="K16" s="112"/>
      <c r="L16" s="117"/>
      <c r="M16" s="117"/>
      <c r="N16" s="117"/>
      <c r="O16" s="126"/>
      <c r="P16" s="143"/>
      <c r="Q16" s="159"/>
      <c r="R16" s="158"/>
    </row>
    <row r="17" ht="23.45" customHeight="1" spans="1:18">
      <c r="A17" s="121"/>
      <c r="B17" s="112"/>
      <c r="C17" s="112"/>
      <c r="D17" s="117"/>
      <c r="E17" s="112">
        <f t="shared" si="5"/>
        <v>0</v>
      </c>
      <c r="F17" s="113"/>
      <c r="G17" s="114"/>
      <c r="H17" s="115"/>
      <c r="I17" s="140"/>
      <c r="J17" s="112"/>
      <c r="K17" s="112"/>
      <c r="L17" s="117"/>
      <c r="M17" s="117"/>
      <c r="N17" s="117"/>
      <c r="O17" s="126"/>
      <c r="P17" s="143"/>
      <c r="Q17" s="159"/>
      <c r="R17" s="158"/>
    </row>
    <row r="18" ht="28.5" customHeight="1" spans="1:18">
      <c r="A18" s="122" t="s">
        <v>137</v>
      </c>
      <c r="B18" s="112">
        <f>B5</f>
        <v>296167</v>
      </c>
      <c r="C18" s="112">
        <f>C5</f>
        <v>870724</v>
      </c>
      <c r="D18" s="112">
        <f>D5</f>
        <v>0</v>
      </c>
      <c r="E18" s="112">
        <f>E5</f>
        <v>870724</v>
      </c>
      <c r="F18" s="113">
        <f t="shared" ref="F18:F23" si="6">(E18/C18-1)*100</f>
        <v>0</v>
      </c>
      <c r="G18" s="114">
        <f t="shared" ref="G18:G23" si="7">E18-C18</f>
        <v>0</v>
      </c>
      <c r="H18" s="115"/>
      <c r="I18" s="144" t="s">
        <v>138</v>
      </c>
      <c r="J18" s="112">
        <f t="shared" ref="J18:N18" si="8">SUM(J5:J13)</f>
        <v>1066305</v>
      </c>
      <c r="K18" s="112">
        <f t="shared" si="8"/>
        <v>240606</v>
      </c>
      <c r="L18" s="117">
        <f t="shared" si="8"/>
        <v>458000</v>
      </c>
      <c r="M18" s="117">
        <f t="shared" si="8"/>
        <v>-331</v>
      </c>
      <c r="N18" s="117">
        <f t="shared" si="8"/>
        <v>5300</v>
      </c>
      <c r="O18" s="112">
        <f t="shared" ref="O18:O24" si="9">K18+L18+M18+N18</f>
        <v>703575</v>
      </c>
      <c r="P18" s="141">
        <f t="shared" ref="P18:P24" si="10">(O18/K18-1)*100</f>
        <v>192.417894815591</v>
      </c>
      <c r="Q18" s="156">
        <f t="shared" ref="Q18:Q24" si="11">O18-K18</f>
        <v>462969</v>
      </c>
      <c r="R18" s="158"/>
    </row>
    <row r="19" ht="23.45" customHeight="1" spans="1:18">
      <c r="A19" s="123" t="s">
        <v>139</v>
      </c>
      <c r="B19" s="112">
        <v>11714</v>
      </c>
      <c r="C19" s="112">
        <v>10256</v>
      </c>
      <c r="D19" s="117"/>
      <c r="E19" s="112">
        <f t="shared" ref="E19:E23" si="12">C19+D19</f>
        <v>10256</v>
      </c>
      <c r="F19" s="113">
        <f t="shared" si="6"/>
        <v>0</v>
      </c>
      <c r="G19" s="114">
        <f t="shared" si="7"/>
        <v>0</v>
      </c>
      <c r="H19" s="115"/>
      <c r="I19" s="145" t="s">
        <v>140</v>
      </c>
      <c r="J19" s="112">
        <v>-10300</v>
      </c>
      <c r="K19" s="112">
        <v>107855</v>
      </c>
      <c r="L19" s="117">
        <f>14000+9000+4000</f>
        <v>27000</v>
      </c>
      <c r="M19" s="117"/>
      <c r="N19" s="117"/>
      <c r="O19" s="112">
        <f t="shared" si="9"/>
        <v>134855</v>
      </c>
      <c r="P19" s="141">
        <f t="shared" si="10"/>
        <v>25.0336099392703</v>
      </c>
      <c r="Q19" s="156">
        <f t="shared" si="11"/>
        <v>27000</v>
      </c>
      <c r="R19" s="158"/>
    </row>
    <row r="20" ht="23.45" customHeight="1" spans="1:18">
      <c r="A20" s="124" t="s">
        <v>141</v>
      </c>
      <c r="B20" s="112">
        <v>2025618</v>
      </c>
      <c r="C20" s="112"/>
      <c r="D20" s="117">
        <f>1160000+480000</f>
        <v>1640000</v>
      </c>
      <c r="E20" s="112">
        <f t="shared" si="12"/>
        <v>1640000</v>
      </c>
      <c r="F20" s="113"/>
      <c r="G20" s="114">
        <f t="shared" si="7"/>
        <v>1640000</v>
      </c>
      <c r="H20" s="115"/>
      <c r="I20" s="140" t="s">
        <v>142</v>
      </c>
      <c r="J20" s="112">
        <v>-1558</v>
      </c>
      <c r="K20" s="112"/>
      <c r="L20" s="117"/>
      <c r="M20" s="117"/>
      <c r="N20" s="117"/>
      <c r="O20" s="112">
        <f t="shared" si="9"/>
        <v>0</v>
      </c>
      <c r="P20" s="141"/>
      <c r="Q20" s="156">
        <f t="shared" si="11"/>
        <v>0</v>
      </c>
      <c r="R20" s="158"/>
    </row>
    <row r="21" ht="23.45" customHeight="1" spans="1:18">
      <c r="A21" s="123" t="s">
        <v>143</v>
      </c>
      <c r="B21" s="112">
        <v>9209</v>
      </c>
      <c r="C21" s="112">
        <v>32702</v>
      </c>
      <c r="D21" s="117"/>
      <c r="E21" s="112">
        <f t="shared" si="12"/>
        <v>32702</v>
      </c>
      <c r="F21" s="113">
        <f t="shared" si="6"/>
        <v>0</v>
      </c>
      <c r="G21" s="114">
        <f t="shared" si="7"/>
        <v>0</v>
      </c>
      <c r="H21" s="115"/>
      <c r="I21" s="146" t="s">
        <v>144</v>
      </c>
      <c r="J21" s="112">
        <v>1099952</v>
      </c>
      <c r="K21" s="112"/>
      <c r="L21" s="117">
        <v>1155000</v>
      </c>
      <c r="M21" s="117"/>
      <c r="N21" s="117"/>
      <c r="O21" s="112">
        <f t="shared" si="9"/>
        <v>1155000</v>
      </c>
      <c r="P21" s="141"/>
      <c r="Q21" s="156">
        <f t="shared" si="11"/>
        <v>1155000</v>
      </c>
      <c r="R21" s="158"/>
    </row>
    <row r="22" ht="23.45" customHeight="1" spans="1:18">
      <c r="A22" s="123" t="s">
        <v>145</v>
      </c>
      <c r="B22" s="112">
        <v>46160</v>
      </c>
      <c r="C22" s="112">
        <v>98701</v>
      </c>
      <c r="D22" s="117"/>
      <c r="E22" s="112">
        <f t="shared" si="12"/>
        <v>98701</v>
      </c>
      <c r="F22" s="113">
        <f t="shared" si="6"/>
        <v>0</v>
      </c>
      <c r="G22" s="114">
        <f t="shared" si="7"/>
        <v>0</v>
      </c>
      <c r="H22" s="115"/>
      <c r="I22" s="140" t="s">
        <v>146</v>
      </c>
      <c r="J22" s="112">
        <v>93673</v>
      </c>
      <c r="K22" s="112">
        <v>10469</v>
      </c>
      <c r="L22" s="117"/>
      <c r="M22" s="117"/>
      <c r="N22" s="117"/>
      <c r="O22" s="112">
        <f t="shared" si="9"/>
        <v>10469</v>
      </c>
      <c r="P22" s="141">
        <f t="shared" si="10"/>
        <v>0</v>
      </c>
      <c r="Q22" s="156">
        <f t="shared" si="11"/>
        <v>0</v>
      </c>
      <c r="R22" s="158"/>
    </row>
    <row r="23" ht="23.45" customHeight="1" spans="1:18">
      <c r="A23" s="125" t="s">
        <v>147</v>
      </c>
      <c r="B23" s="112">
        <v>1240</v>
      </c>
      <c r="C23" s="112">
        <v>4103</v>
      </c>
      <c r="D23" s="117"/>
      <c r="E23" s="112">
        <f t="shared" si="12"/>
        <v>4103</v>
      </c>
      <c r="F23" s="113">
        <f t="shared" si="6"/>
        <v>0</v>
      </c>
      <c r="G23" s="114">
        <f t="shared" si="7"/>
        <v>0</v>
      </c>
      <c r="H23" s="115"/>
      <c r="I23" s="140" t="s">
        <v>148</v>
      </c>
      <c r="J23" s="112">
        <v>137933</v>
      </c>
      <c r="K23" s="112">
        <v>657556</v>
      </c>
      <c r="L23" s="117"/>
      <c r="M23" s="117">
        <v>331</v>
      </c>
      <c r="N23" s="117">
        <v>-5300</v>
      </c>
      <c r="O23" s="112">
        <f t="shared" si="9"/>
        <v>652587</v>
      </c>
      <c r="P23" s="141">
        <f t="shared" si="10"/>
        <v>-0.755677083016504</v>
      </c>
      <c r="Q23" s="156">
        <f t="shared" si="11"/>
        <v>-4969</v>
      </c>
      <c r="R23" s="158"/>
    </row>
    <row r="24" ht="23.45" customHeight="1" spans="1:18">
      <c r="A24" s="125"/>
      <c r="B24" s="112"/>
      <c r="C24" s="112"/>
      <c r="D24" s="117"/>
      <c r="E24" s="112"/>
      <c r="F24" s="113"/>
      <c r="G24" s="114"/>
      <c r="H24" s="115"/>
      <c r="I24" s="147" t="s">
        <v>149</v>
      </c>
      <c r="J24" s="112">
        <v>4103</v>
      </c>
      <c r="K24" s="112"/>
      <c r="L24" s="117"/>
      <c r="M24" s="117"/>
      <c r="N24" s="117"/>
      <c r="O24" s="112">
        <f t="shared" si="9"/>
        <v>0</v>
      </c>
      <c r="P24" s="141"/>
      <c r="Q24" s="156">
        <f t="shared" si="11"/>
        <v>0</v>
      </c>
      <c r="R24" s="158"/>
    </row>
    <row r="25" ht="23.45" customHeight="1" spans="1:18">
      <c r="A25" s="125"/>
      <c r="B25" s="112"/>
      <c r="C25" s="112"/>
      <c r="D25" s="117"/>
      <c r="E25" s="126"/>
      <c r="F25" s="113"/>
      <c r="G25" s="114"/>
      <c r="H25" s="115"/>
      <c r="I25" s="147"/>
      <c r="J25" s="112"/>
      <c r="K25" s="112"/>
      <c r="L25" s="117"/>
      <c r="M25" s="117"/>
      <c r="N25" s="117"/>
      <c r="O25" s="112"/>
      <c r="P25" s="113"/>
      <c r="Q25" s="156"/>
      <c r="R25" s="158"/>
    </row>
    <row r="26" ht="23.45" customHeight="1" spans="1:18">
      <c r="A26" s="125"/>
      <c r="B26" s="112"/>
      <c r="C26" s="112"/>
      <c r="D26" s="117"/>
      <c r="E26" s="126"/>
      <c r="F26" s="113"/>
      <c r="G26" s="114"/>
      <c r="H26" s="115"/>
      <c r="I26" s="147"/>
      <c r="J26" s="112"/>
      <c r="K26" s="112"/>
      <c r="L26" s="117"/>
      <c r="M26" s="117"/>
      <c r="N26" s="117"/>
      <c r="O26" s="126"/>
      <c r="P26" s="113"/>
      <c r="Q26" s="156"/>
      <c r="R26" s="158"/>
    </row>
    <row r="27" ht="23.45" customHeight="1" spans="1:18">
      <c r="A27" s="123"/>
      <c r="B27" s="112"/>
      <c r="C27" s="112"/>
      <c r="D27" s="117"/>
      <c r="E27" s="126"/>
      <c r="F27" s="113"/>
      <c r="G27" s="114"/>
      <c r="H27" s="115"/>
      <c r="I27" s="140"/>
      <c r="J27" s="112"/>
      <c r="K27" s="148"/>
      <c r="L27" s="149"/>
      <c r="M27" s="149"/>
      <c r="N27" s="149"/>
      <c r="O27" s="126"/>
      <c r="P27" s="113"/>
      <c r="Q27" s="156"/>
      <c r="R27" s="158"/>
    </row>
    <row r="28" ht="33" customHeight="1" spans="1:18">
      <c r="A28" s="127" t="s">
        <v>150</v>
      </c>
      <c r="B28" s="128">
        <f>SUM(B18:B23)</f>
        <v>2390108</v>
      </c>
      <c r="C28" s="128">
        <f>SUM(C18:C23)</f>
        <v>1016486</v>
      </c>
      <c r="D28" s="129">
        <f>SUM(D18:D23)</f>
        <v>1640000</v>
      </c>
      <c r="E28" s="128">
        <f>SUM(E18:E23)</f>
        <v>2656486</v>
      </c>
      <c r="F28" s="130">
        <f>(E28/C28-1)*100</f>
        <v>161.340146347318</v>
      </c>
      <c r="G28" s="131">
        <f>E28-C28</f>
        <v>1640000</v>
      </c>
      <c r="H28" s="132"/>
      <c r="I28" s="150" t="s">
        <v>151</v>
      </c>
      <c r="J28" s="128">
        <f t="shared" ref="J28:O28" si="13">SUM(J18:J24)</f>
        <v>2390108</v>
      </c>
      <c r="K28" s="128">
        <f t="shared" si="13"/>
        <v>1016486</v>
      </c>
      <c r="L28" s="129">
        <f t="shared" si="13"/>
        <v>1640000</v>
      </c>
      <c r="M28" s="129">
        <f t="shared" si="13"/>
        <v>0</v>
      </c>
      <c r="N28" s="129">
        <f t="shared" si="13"/>
        <v>0</v>
      </c>
      <c r="O28" s="128">
        <f t="shared" si="13"/>
        <v>2656486</v>
      </c>
      <c r="P28" s="151">
        <f>(O28/K28-1)*100</f>
        <v>161.340146347318</v>
      </c>
      <c r="Q28" s="160">
        <f>O28-K28</f>
        <v>1640000</v>
      </c>
      <c r="R28" s="161"/>
    </row>
    <row r="29" ht="20.1" customHeight="1" spans="6:14">
      <c r="F29" s="133"/>
      <c r="G29" s="134"/>
      <c r="H29" s="134"/>
      <c r="I29" s="152"/>
      <c r="J29" s="152"/>
      <c r="N29" s="95">
        <f>E28-O28</f>
        <v>0</v>
      </c>
    </row>
    <row r="30" ht="18" customHeight="1"/>
  </sheetData>
  <mergeCells count="3">
    <mergeCell ref="A2:R2"/>
    <mergeCell ref="H5:H28"/>
    <mergeCell ref="R5:R28"/>
  </mergeCells>
  <printOptions horizontalCentered="1"/>
  <pageMargins left="0.432638888888889" right="0.511805555555556" top="0.751388888888889" bottom="0.751388888888889" header="0.5" footer="0.5"/>
  <pageSetup paperSize="9" scale="53" orientation="landscape"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IM14"/>
  <sheetViews>
    <sheetView zoomScale="70" zoomScaleNormal="70" zoomScaleSheetLayoutView="55" workbookViewId="0">
      <selection activeCell="J8" sqref="J8:J13"/>
    </sheetView>
  </sheetViews>
  <sheetFormatPr defaultColWidth="26.4166666666667" defaultRowHeight="13.5"/>
  <cols>
    <col min="1" max="1" width="29.6333333333333" style="72" customWidth="1"/>
    <col min="2" max="2" width="19.175" style="72" customWidth="1"/>
    <col min="3" max="10" width="15.8333333333333" style="72" customWidth="1"/>
    <col min="11" max="247" width="26.4166666666667" style="72" customWidth="1"/>
    <col min="248" max="16384" width="26.4166666666667" style="72"/>
  </cols>
  <sheetData>
    <row r="1" ht="46" customHeight="1" spans="1:10">
      <c r="A1" s="73" t="s">
        <v>152</v>
      </c>
      <c r="B1" s="74"/>
      <c r="C1" s="74"/>
      <c r="D1" s="74"/>
      <c r="E1" s="74"/>
      <c r="F1" s="74"/>
      <c r="G1" s="74"/>
      <c r="H1" s="74"/>
      <c r="I1" s="74"/>
      <c r="J1" s="74"/>
    </row>
    <row r="2" ht="57" customHeight="1" spans="1:10">
      <c r="A2" s="75" t="s">
        <v>153</v>
      </c>
      <c r="B2" s="75"/>
      <c r="C2" s="75"/>
      <c r="D2" s="75"/>
      <c r="E2" s="75"/>
      <c r="F2" s="75"/>
      <c r="G2" s="75"/>
      <c r="H2" s="75"/>
      <c r="I2" s="75"/>
      <c r="J2" s="75"/>
    </row>
    <row r="3" ht="24" customHeight="1" spans="1:10">
      <c r="A3" s="76"/>
      <c r="B3" s="76"/>
      <c r="C3" s="76"/>
      <c r="D3" s="77"/>
      <c r="E3" s="76"/>
      <c r="F3" s="76"/>
      <c r="G3" s="77"/>
      <c r="H3" s="76"/>
      <c r="I3" s="76"/>
      <c r="J3" s="77" t="s">
        <v>154</v>
      </c>
    </row>
    <row r="4" s="70" customFormat="1" ht="33" customHeight="1" spans="1:247">
      <c r="A4" s="78" t="s">
        <v>155</v>
      </c>
      <c r="B4" s="79" t="s">
        <v>156</v>
      </c>
      <c r="C4" s="80"/>
      <c r="D4" s="80"/>
      <c r="E4" s="79" t="s">
        <v>157</v>
      </c>
      <c r="F4" s="80"/>
      <c r="G4" s="80"/>
      <c r="H4" s="79" t="s">
        <v>158</v>
      </c>
      <c r="I4" s="80"/>
      <c r="J4" s="80"/>
      <c r="K4" s="86"/>
      <c r="L4" s="86"/>
      <c r="M4" s="86"/>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row>
    <row r="5" s="70" customFormat="1" ht="33" customHeight="1" spans="1:247">
      <c r="A5" s="78"/>
      <c r="B5" s="81"/>
      <c r="C5" s="78" t="s">
        <v>159</v>
      </c>
      <c r="D5" s="78" t="s">
        <v>160</v>
      </c>
      <c r="E5" s="81"/>
      <c r="F5" s="78" t="s">
        <v>159</v>
      </c>
      <c r="G5" s="78" t="s">
        <v>160</v>
      </c>
      <c r="H5" s="81"/>
      <c r="I5" s="78" t="s">
        <v>159</v>
      </c>
      <c r="J5" s="78" t="s">
        <v>160</v>
      </c>
      <c r="K5" s="88"/>
      <c r="L5" s="88"/>
      <c r="M5" s="88"/>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row>
    <row r="6" s="71" customFormat="1" ht="35" customHeight="1" spans="1:10">
      <c r="A6" s="82" t="s">
        <v>161</v>
      </c>
      <c r="B6" s="83">
        <f t="shared" ref="B6:B14" si="0">E6+H6</f>
        <v>174.0624</v>
      </c>
      <c r="C6" s="83">
        <f t="shared" ref="C6:C14" si="1">F6+I6</f>
        <v>7.0624</v>
      </c>
      <c r="D6" s="84">
        <f t="shared" ref="D6:D14" si="2">G6+J6</f>
        <v>167</v>
      </c>
      <c r="E6" s="84">
        <v>124</v>
      </c>
      <c r="F6" s="84">
        <v>6</v>
      </c>
      <c r="G6" s="84">
        <v>118</v>
      </c>
      <c r="H6" s="83">
        <f>I6+J6</f>
        <v>50.0624</v>
      </c>
      <c r="I6" s="83">
        <f>SUM(I7:I14)</f>
        <v>1.0624</v>
      </c>
      <c r="J6" s="84">
        <f>SUM(J7:J14)</f>
        <v>49</v>
      </c>
    </row>
    <row r="7" s="71" customFormat="1" ht="35" customHeight="1" spans="1:10">
      <c r="A7" s="85" t="s">
        <v>162</v>
      </c>
      <c r="B7" s="83">
        <f t="shared" si="0"/>
        <v>53.8624</v>
      </c>
      <c r="C7" s="83">
        <f t="shared" si="1"/>
        <v>5.3624</v>
      </c>
      <c r="D7" s="84">
        <f t="shared" si="2"/>
        <v>48.5</v>
      </c>
      <c r="E7" s="84">
        <v>37.3</v>
      </c>
      <c r="F7" s="84">
        <v>4.3</v>
      </c>
      <c r="G7" s="84">
        <v>33</v>
      </c>
      <c r="H7" s="83">
        <f t="shared" ref="H7:H14" si="3">I7+J7</f>
        <v>16.5624</v>
      </c>
      <c r="I7" s="83">
        <v>1.0624</v>
      </c>
      <c r="J7" s="84">
        <v>15.5</v>
      </c>
    </row>
    <row r="8" s="71" customFormat="1" ht="35" customHeight="1" spans="1:10">
      <c r="A8" s="85" t="s">
        <v>163</v>
      </c>
      <c r="B8" s="84">
        <f t="shared" si="0"/>
        <v>12.2</v>
      </c>
      <c r="C8" s="84">
        <f t="shared" si="1"/>
        <v>0.2</v>
      </c>
      <c r="D8" s="84">
        <f t="shared" si="2"/>
        <v>12</v>
      </c>
      <c r="E8" s="84">
        <v>8.2</v>
      </c>
      <c r="F8" s="84">
        <v>0.2</v>
      </c>
      <c r="G8" s="84">
        <v>8</v>
      </c>
      <c r="H8" s="84">
        <f t="shared" si="3"/>
        <v>4</v>
      </c>
      <c r="I8" s="84">
        <v>0</v>
      </c>
      <c r="J8" s="84">
        <v>4</v>
      </c>
    </row>
    <row r="9" s="71" customFormat="1" ht="35" customHeight="1" spans="1:10">
      <c r="A9" s="85" t="s">
        <v>164</v>
      </c>
      <c r="B9" s="84">
        <f t="shared" si="0"/>
        <v>12.3</v>
      </c>
      <c r="C9" s="84">
        <f t="shared" si="1"/>
        <v>0.1</v>
      </c>
      <c r="D9" s="84">
        <f t="shared" si="2"/>
        <v>12.2</v>
      </c>
      <c r="E9" s="84">
        <v>8.1</v>
      </c>
      <c r="F9" s="84">
        <v>0.1</v>
      </c>
      <c r="G9" s="84">
        <v>8</v>
      </c>
      <c r="H9" s="84">
        <f t="shared" si="3"/>
        <v>4.2</v>
      </c>
      <c r="I9" s="84">
        <v>0</v>
      </c>
      <c r="J9" s="84">
        <v>4.2</v>
      </c>
    </row>
    <row r="10" s="71" customFormat="1" ht="35" customHeight="1" spans="1:10">
      <c r="A10" s="85" t="s">
        <v>165</v>
      </c>
      <c r="B10" s="84">
        <f t="shared" si="0"/>
        <v>6.1</v>
      </c>
      <c r="C10" s="84">
        <f t="shared" si="1"/>
        <v>0.1</v>
      </c>
      <c r="D10" s="84">
        <f t="shared" si="2"/>
        <v>6</v>
      </c>
      <c r="E10" s="84">
        <v>6.1</v>
      </c>
      <c r="F10" s="84">
        <v>0.1</v>
      </c>
      <c r="G10" s="84">
        <v>6</v>
      </c>
      <c r="H10" s="84">
        <f t="shared" si="3"/>
        <v>0</v>
      </c>
      <c r="I10" s="84">
        <v>0</v>
      </c>
      <c r="J10" s="84">
        <v>0</v>
      </c>
    </row>
    <row r="11" s="71" customFormat="1" ht="35" customHeight="1" spans="1:10">
      <c r="A11" s="85" t="s">
        <v>166</v>
      </c>
      <c r="B11" s="84">
        <f t="shared" si="0"/>
        <v>29.7</v>
      </c>
      <c r="C11" s="84">
        <f t="shared" si="1"/>
        <v>0.4</v>
      </c>
      <c r="D11" s="84">
        <f t="shared" si="2"/>
        <v>29.3</v>
      </c>
      <c r="E11" s="84">
        <v>21.4</v>
      </c>
      <c r="F11" s="84">
        <v>0.4</v>
      </c>
      <c r="G11" s="84">
        <v>21</v>
      </c>
      <c r="H11" s="84">
        <f t="shared" si="3"/>
        <v>8.3</v>
      </c>
      <c r="I11" s="84">
        <v>0</v>
      </c>
      <c r="J11" s="84">
        <v>8.3</v>
      </c>
    </row>
    <row r="12" s="71" customFormat="1" ht="35" customHeight="1" spans="1:10">
      <c r="A12" s="85" t="s">
        <v>167</v>
      </c>
      <c r="B12" s="84">
        <f t="shared" si="0"/>
        <v>28.2</v>
      </c>
      <c r="C12" s="84">
        <f t="shared" si="1"/>
        <v>0.4</v>
      </c>
      <c r="D12" s="84">
        <f t="shared" si="2"/>
        <v>27.8</v>
      </c>
      <c r="E12" s="84">
        <v>20.4</v>
      </c>
      <c r="F12" s="84">
        <v>0.4</v>
      </c>
      <c r="G12" s="84">
        <v>20</v>
      </c>
      <c r="H12" s="84">
        <f t="shared" si="3"/>
        <v>7.8</v>
      </c>
      <c r="I12" s="84">
        <v>0</v>
      </c>
      <c r="J12" s="84">
        <v>7.8</v>
      </c>
    </row>
    <row r="13" s="71" customFormat="1" ht="35" customHeight="1" spans="1:10">
      <c r="A13" s="85" t="s">
        <v>168</v>
      </c>
      <c r="B13" s="84">
        <f t="shared" si="0"/>
        <v>28.6</v>
      </c>
      <c r="C13" s="84">
        <f t="shared" si="1"/>
        <v>0.4</v>
      </c>
      <c r="D13" s="84">
        <f t="shared" si="2"/>
        <v>28.2</v>
      </c>
      <c r="E13" s="84">
        <v>20.4</v>
      </c>
      <c r="F13" s="84">
        <v>0.4</v>
      </c>
      <c r="G13" s="84">
        <v>20</v>
      </c>
      <c r="H13" s="84">
        <f t="shared" si="3"/>
        <v>8.2</v>
      </c>
      <c r="I13" s="84">
        <v>0</v>
      </c>
      <c r="J13" s="84">
        <v>8.2</v>
      </c>
    </row>
    <row r="14" s="71" customFormat="1" ht="35" customHeight="1" spans="1:10">
      <c r="A14" s="85" t="s">
        <v>169</v>
      </c>
      <c r="B14" s="84">
        <f t="shared" si="0"/>
        <v>3.1</v>
      </c>
      <c r="C14" s="84">
        <f t="shared" si="1"/>
        <v>0.1</v>
      </c>
      <c r="D14" s="84">
        <f t="shared" si="2"/>
        <v>3</v>
      </c>
      <c r="E14" s="84">
        <v>2.1</v>
      </c>
      <c r="F14" s="84">
        <v>0.1</v>
      </c>
      <c r="G14" s="84">
        <v>2</v>
      </c>
      <c r="H14" s="84">
        <f t="shared" si="3"/>
        <v>1</v>
      </c>
      <c r="I14" s="84">
        <v>0</v>
      </c>
      <c r="J14" s="84">
        <v>1</v>
      </c>
    </row>
  </sheetData>
  <mergeCells count="6">
    <mergeCell ref="A2:J2"/>
    <mergeCell ref="B4:D4"/>
    <mergeCell ref="E4:G4"/>
    <mergeCell ref="H4:J4"/>
    <mergeCell ref="K4:M4"/>
    <mergeCell ref="A4:A5"/>
  </mergeCells>
  <conditionalFormatting sqref="B6:D6">
    <cfRule type="cellIs" dxfId="0" priority="20" operator="lessThan">
      <formula>0</formula>
    </cfRule>
  </conditionalFormatting>
  <conditionalFormatting sqref="E6:G6">
    <cfRule type="cellIs" dxfId="0" priority="11" operator="lessThan">
      <formula>0</formula>
    </cfRule>
  </conditionalFormatting>
  <conditionalFormatting sqref="E7:G7">
    <cfRule type="cellIs" dxfId="0" priority="10" operator="lessThan">
      <formula>0</formula>
    </cfRule>
  </conditionalFormatting>
  <conditionalFormatting sqref="I7:J7">
    <cfRule type="cellIs" dxfId="0" priority="28" operator="lessThan">
      <formula>0</formula>
    </cfRule>
  </conditionalFormatting>
  <conditionalFormatting sqref="E8:G8">
    <cfRule type="cellIs" dxfId="0" priority="9" operator="lessThan">
      <formula>0</formula>
    </cfRule>
  </conditionalFormatting>
  <conditionalFormatting sqref="J8">
    <cfRule type="cellIs" dxfId="0" priority="27" operator="lessThan">
      <formula>0</formula>
    </cfRule>
  </conditionalFormatting>
  <conditionalFormatting sqref="E9:G9">
    <cfRule type="cellIs" dxfId="0" priority="8" operator="lessThan">
      <formula>0</formula>
    </cfRule>
  </conditionalFormatting>
  <conditionalFormatting sqref="J9">
    <cfRule type="cellIs" dxfId="0" priority="26" operator="lessThan">
      <formula>0</formula>
    </cfRule>
  </conditionalFormatting>
  <conditionalFormatting sqref="E10:G10">
    <cfRule type="cellIs" dxfId="0" priority="7" operator="lessThan">
      <formula>0</formula>
    </cfRule>
  </conditionalFormatting>
  <conditionalFormatting sqref="J10">
    <cfRule type="cellIs" dxfId="0" priority="25" operator="lessThan">
      <formula>0</formula>
    </cfRule>
  </conditionalFormatting>
  <conditionalFormatting sqref="E11:G11">
    <cfRule type="cellIs" dxfId="0" priority="6" operator="lessThan">
      <formula>0</formula>
    </cfRule>
  </conditionalFormatting>
  <conditionalFormatting sqref="J11">
    <cfRule type="cellIs" dxfId="0" priority="24" operator="lessThan">
      <formula>0</formula>
    </cfRule>
  </conditionalFormatting>
  <conditionalFormatting sqref="E12:G12">
    <cfRule type="cellIs" dxfId="0" priority="5" operator="lessThan">
      <formula>0</formula>
    </cfRule>
  </conditionalFormatting>
  <conditionalFormatting sqref="J12">
    <cfRule type="cellIs" dxfId="0" priority="23" operator="lessThan">
      <formula>0</formula>
    </cfRule>
  </conditionalFormatting>
  <conditionalFormatting sqref="E13:G13">
    <cfRule type="cellIs" dxfId="0" priority="4" operator="lessThan">
      <formula>0</formula>
    </cfRule>
  </conditionalFormatting>
  <conditionalFormatting sqref="J13">
    <cfRule type="cellIs" dxfId="0" priority="22" operator="lessThan">
      <formula>0</formula>
    </cfRule>
  </conditionalFormatting>
  <conditionalFormatting sqref="E14:G14">
    <cfRule type="cellIs" dxfId="0" priority="3" operator="lessThan">
      <formula>0</formula>
    </cfRule>
  </conditionalFormatting>
  <conditionalFormatting sqref="J14">
    <cfRule type="cellIs" dxfId="0" priority="21" operator="lessThan">
      <formula>0</formula>
    </cfRule>
  </conditionalFormatting>
  <conditionalFormatting sqref="I8:I14">
    <cfRule type="cellIs" dxfId="0" priority="1" operator="lessThan">
      <formula>0</formula>
    </cfRule>
  </conditionalFormatting>
  <conditionalFormatting sqref="H6:J6 H7:H14">
    <cfRule type="cellIs" dxfId="0" priority="29" operator="lessThan">
      <formula>0</formula>
    </cfRule>
  </conditionalFormatting>
  <conditionalFormatting sqref="B7:D14">
    <cfRule type="cellIs" dxfId="0" priority="2" operator="lessThan">
      <formula>0</formula>
    </cfRule>
  </conditionalFormatting>
  <printOptions horizontalCentered="1"/>
  <pageMargins left="0.472222222222222" right="0.472222222222222" top="0.472222222222222" bottom="0.314583333333333" header="0.196527777777778" footer="0.196527777777778"/>
  <pageSetup paperSize="9" scale="75"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I30"/>
  <sheetViews>
    <sheetView showGridLines="0" zoomScale="90" zoomScaleNormal="90" topLeftCell="A18" workbookViewId="0">
      <selection activeCell="F22" sqref="F22:F30"/>
    </sheetView>
  </sheetViews>
  <sheetFormatPr defaultColWidth="9" defaultRowHeight="13.5"/>
  <cols>
    <col min="1" max="1" width="7.05833333333333" customWidth="1"/>
    <col min="2" max="2" width="26.4666666666667" customWidth="1"/>
    <col min="3" max="3" width="13.825" customWidth="1"/>
    <col min="4" max="4" width="26.175" customWidth="1"/>
    <col min="5" max="5" width="58.675" customWidth="1"/>
    <col min="6" max="6" width="10.875" customWidth="1"/>
    <col min="7" max="7" width="9.99166666666667" customWidth="1"/>
    <col min="8" max="8" width="9" customWidth="1"/>
    <col min="9" max="9" width="9.25833333333333"/>
    <col min="10" max="10" width="28.8166666666667" customWidth="1"/>
    <col min="12" max="12" width="19.7083333333333" customWidth="1"/>
    <col min="13" max="13" width="36.9" customWidth="1"/>
    <col min="14" max="14" width="23.2083333333333" customWidth="1"/>
  </cols>
  <sheetData>
    <row r="1" ht="15" spans="1:7">
      <c r="A1" s="17" t="s">
        <v>170</v>
      </c>
      <c r="B1" s="19"/>
      <c r="C1" s="19"/>
      <c r="D1" s="19"/>
      <c r="E1" s="19"/>
      <c r="F1" s="19"/>
      <c r="G1" s="19"/>
    </row>
    <row r="2" ht="31.5" customHeight="1" spans="1:8">
      <c r="A2" s="22" t="s">
        <v>171</v>
      </c>
      <c r="B2" s="22"/>
      <c r="C2" s="22"/>
      <c r="D2" s="22"/>
      <c r="E2" s="22"/>
      <c r="F2" s="22"/>
      <c r="G2" s="22"/>
      <c r="H2" s="43"/>
    </row>
    <row r="3" ht="18" customHeight="1" spans="1:8">
      <c r="A3" s="23"/>
      <c r="B3" s="23"/>
      <c r="C3" s="23"/>
      <c r="D3" s="23"/>
      <c r="E3" s="24"/>
      <c r="F3" s="25"/>
      <c r="G3" s="25" t="s">
        <v>172</v>
      </c>
      <c r="H3" s="43"/>
    </row>
    <row r="4" ht="29" customHeight="1" spans="1:8">
      <c r="A4" s="26" t="s">
        <v>173</v>
      </c>
      <c r="B4" s="26" t="s">
        <v>174</v>
      </c>
      <c r="C4" s="26" t="s">
        <v>175</v>
      </c>
      <c r="D4" s="26" t="s">
        <v>176</v>
      </c>
      <c r="E4" s="26" t="s">
        <v>177</v>
      </c>
      <c r="F4" s="26" t="s">
        <v>178</v>
      </c>
      <c r="G4" s="26" t="s">
        <v>179</v>
      </c>
      <c r="H4" s="43"/>
    </row>
    <row r="5" ht="29" customHeight="1" spans="1:8">
      <c r="A5" s="26" t="s">
        <v>180</v>
      </c>
      <c r="B5" s="26"/>
      <c r="C5" s="26"/>
      <c r="D5" s="26"/>
      <c r="E5" s="26"/>
      <c r="F5" s="30">
        <f>SUM(F6:F30)</f>
        <v>53624</v>
      </c>
      <c r="G5" s="26"/>
      <c r="H5" s="43"/>
    </row>
    <row r="6" s="16" customFormat="1" ht="37" customHeight="1" spans="1:8">
      <c r="A6" s="57">
        <v>1</v>
      </c>
      <c r="B6" s="57" t="s">
        <v>181</v>
      </c>
      <c r="C6" s="57">
        <v>2120399</v>
      </c>
      <c r="D6" s="57" t="s">
        <v>182</v>
      </c>
      <c r="E6" s="58" t="s">
        <v>183</v>
      </c>
      <c r="F6" s="34">
        <v>10000</v>
      </c>
      <c r="G6" s="59" t="s">
        <v>184</v>
      </c>
      <c r="H6" s="60" t="s">
        <v>185</v>
      </c>
    </row>
    <row r="7" s="16" customFormat="1" ht="37" customHeight="1" spans="1:8">
      <c r="A7" s="57">
        <v>2</v>
      </c>
      <c r="B7" s="58" t="s">
        <v>164</v>
      </c>
      <c r="C7" s="57">
        <v>2050299</v>
      </c>
      <c r="D7" s="57" t="s">
        <v>186</v>
      </c>
      <c r="E7" s="58" t="s">
        <v>187</v>
      </c>
      <c r="F7" s="34">
        <v>8000</v>
      </c>
      <c r="G7" s="61"/>
      <c r="H7" s="62" t="s">
        <v>188</v>
      </c>
    </row>
    <row r="8" s="16" customFormat="1" ht="37" customHeight="1" spans="1:8">
      <c r="A8" s="57">
        <v>3</v>
      </c>
      <c r="B8" s="57" t="s">
        <v>181</v>
      </c>
      <c r="C8" s="63">
        <v>2120399</v>
      </c>
      <c r="D8" s="63" t="s">
        <v>182</v>
      </c>
      <c r="E8" s="58" t="s">
        <v>189</v>
      </c>
      <c r="F8" s="34">
        <v>5800</v>
      </c>
      <c r="G8" s="61"/>
      <c r="H8" s="62" t="s">
        <v>185</v>
      </c>
    </row>
    <row r="9" s="16" customFormat="1" ht="37" customHeight="1" spans="1:8">
      <c r="A9" s="57">
        <v>4</v>
      </c>
      <c r="B9" s="57" t="s">
        <v>181</v>
      </c>
      <c r="C9" s="63">
        <v>2120399</v>
      </c>
      <c r="D9" s="63" t="s">
        <v>182</v>
      </c>
      <c r="E9" s="58" t="s">
        <v>190</v>
      </c>
      <c r="F9" s="34">
        <v>3000</v>
      </c>
      <c r="G9" s="61"/>
      <c r="H9" s="62" t="s">
        <v>185</v>
      </c>
    </row>
    <row r="10" s="16" customFormat="1" ht="37" customHeight="1" spans="1:8">
      <c r="A10" s="57">
        <v>5</v>
      </c>
      <c r="B10" s="57" t="s">
        <v>181</v>
      </c>
      <c r="C10" s="63">
        <v>2120399</v>
      </c>
      <c r="D10" s="63" t="s">
        <v>182</v>
      </c>
      <c r="E10" s="58" t="s">
        <v>191</v>
      </c>
      <c r="F10" s="34">
        <v>3000</v>
      </c>
      <c r="G10" s="61"/>
      <c r="H10" s="62" t="s">
        <v>185</v>
      </c>
    </row>
    <row r="11" s="16" customFormat="1" ht="37" customHeight="1" spans="1:8">
      <c r="A11" s="57">
        <v>6</v>
      </c>
      <c r="B11" s="57" t="s">
        <v>192</v>
      </c>
      <c r="C11" s="57">
        <v>2050299</v>
      </c>
      <c r="D11" s="57" t="s">
        <v>186</v>
      </c>
      <c r="E11" s="58" t="s">
        <v>193</v>
      </c>
      <c r="F11" s="34">
        <v>2500</v>
      </c>
      <c r="G11" s="61"/>
      <c r="H11" s="62" t="s">
        <v>188</v>
      </c>
    </row>
    <row r="12" s="16" customFormat="1" ht="37" customHeight="1" spans="1:8">
      <c r="A12" s="57">
        <v>7</v>
      </c>
      <c r="B12" s="58" t="s">
        <v>194</v>
      </c>
      <c r="C12" s="57">
        <v>2130305</v>
      </c>
      <c r="D12" s="57" t="s">
        <v>195</v>
      </c>
      <c r="E12" s="58" t="s">
        <v>196</v>
      </c>
      <c r="F12" s="34">
        <v>1700</v>
      </c>
      <c r="G12" s="61"/>
      <c r="H12" s="60" t="s">
        <v>197</v>
      </c>
    </row>
    <row r="13" s="16" customFormat="1" ht="37" customHeight="1" spans="1:8">
      <c r="A13" s="57">
        <v>8</v>
      </c>
      <c r="B13" s="57" t="s">
        <v>181</v>
      </c>
      <c r="C13" s="63">
        <v>2120399</v>
      </c>
      <c r="D13" s="63" t="s">
        <v>182</v>
      </c>
      <c r="E13" s="57" t="s">
        <v>198</v>
      </c>
      <c r="F13" s="34">
        <v>1500</v>
      </c>
      <c r="G13" s="61"/>
      <c r="H13" s="62" t="s">
        <v>185</v>
      </c>
    </row>
    <row r="14" s="16" customFormat="1" ht="37" customHeight="1" spans="1:8">
      <c r="A14" s="57">
        <v>9</v>
      </c>
      <c r="B14" s="57" t="s">
        <v>181</v>
      </c>
      <c r="C14" s="63">
        <v>2120399</v>
      </c>
      <c r="D14" s="63" t="s">
        <v>182</v>
      </c>
      <c r="E14" s="57" t="s">
        <v>199</v>
      </c>
      <c r="F14" s="34">
        <v>1500</v>
      </c>
      <c r="G14" s="61"/>
      <c r="H14" s="62" t="s">
        <v>185</v>
      </c>
    </row>
    <row r="15" s="16" customFormat="1" ht="37" customHeight="1" spans="1:8">
      <c r="A15" s="57">
        <v>10</v>
      </c>
      <c r="B15" s="57" t="s">
        <v>200</v>
      </c>
      <c r="C15" s="63">
        <v>2240204</v>
      </c>
      <c r="D15" s="63" t="s">
        <v>201</v>
      </c>
      <c r="E15" s="58" t="s">
        <v>202</v>
      </c>
      <c r="F15" s="34">
        <v>1500</v>
      </c>
      <c r="G15" s="61"/>
      <c r="H15" s="62" t="s">
        <v>203</v>
      </c>
    </row>
    <row r="16" s="16" customFormat="1" ht="37" customHeight="1" spans="1:8">
      <c r="A16" s="57">
        <v>11</v>
      </c>
      <c r="B16" s="57" t="s">
        <v>181</v>
      </c>
      <c r="C16" s="63">
        <v>2120399</v>
      </c>
      <c r="D16" s="63" t="s">
        <v>182</v>
      </c>
      <c r="E16" s="57" t="s">
        <v>204</v>
      </c>
      <c r="F16" s="34">
        <v>1200</v>
      </c>
      <c r="G16" s="64"/>
      <c r="H16" s="62" t="s">
        <v>185</v>
      </c>
    </row>
    <row r="17" s="16" customFormat="1" ht="37" customHeight="1" spans="1:8">
      <c r="A17" s="57">
        <v>12</v>
      </c>
      <c r="B17" s="57" t="s">
        <v>205</v>
      </c>
      <c r="C17" s="57">
        <v>2130305</v>
      </c>
      <c r="D17" s="57" t="s">
        <v>195</v>
      </c>
      <c r="E17" s="58" t="s">
        <v>206</v>
      </c>
      <c r="F17" s="34">
        <v>1200</v>
      </c>
      <c r="G17" s="65" t="s">
        <v>184</v>
      </c>
      <c r="H17" s="60" t="s">
        <v>197</v>
      </c>
    </row>
    <row r="18" s="16" customFormat="1" ht="37" customHeight="1" spans="1:8">
      <c r="A18" s="57">
        <v>13</v>
      </c>
      <c r="B18" s="57" t="s">
        <v>200</v>
      </c>
      <c r="C18" s="63">
        <v>2240204</v>
      </c>
      <c r="D18" s="63" t="s">
        <v>201</v>
      </c>
      <c r="E18" s="58" t="s">
        <v>207</v>
      </c>
      <c r="F18" s="34">
        <v>800</v>
      </c>
      <c r="G18" s="66"/>
      <c r="H18" s="62" t="s">
        <v>203</v>
      </c>
    </row>
    <row r="19" s="16" customFormat="1" ht="37" customHeight="1" spans="1:8">
      <c r="A19" s="57">
        <v>14</v>
      </c>
      <c r="B19" s="57" t="s">
        <v>181</v>
      </c>
      <c r="C19" s="63">
        <v>2120399</v>
      </c>
      <c r="D19" s="63" t="s">
        <v>182</v>
      </c>
      <c r="E19" s="57" t="s">
        <v>208</v>
      </c>
      <c r="F19" s="34">
        <v>500</v>
      </c>
      <c r="G19" s="66"/>
      <c r="H19" s="62" t="s">
        <v>185</v>
      </c>
    </row>
    <row r="20" s="16" customFormat="1" ht="37" customHeight="1" spans="1:8">
      <c r="A20" s="57">
        <v>15</v>
      </c>
      <c r="B20" s="57" t="s">
        <v>181</v>
      </c>
      <c r="C20" s="63">
        <v>2120399</v>
      </c>
      <c r="D20" s="63" t="s">
        <v>182</v>
      </c>
      <c r="E20" s="57" t="s">
        <v>209</v>
      </c>
      <c r="F20" s="34">
        <v>400</v>
      </c>
      <c r="G20" s="66"/>
      <c r="H20" s="62" t="s">
        <v>185</v>
      </c>
    </row>
    <row r="21" s="16" customFormat="1" ht="37" customHeight="1" spans="1:9">
      <c r="A21" s="57">
        <v>16</v>
      </c>
      <c r="B21" s="49" t="s">
        <v>210</v>
      </c>
      <c r="C21" s="49">
        <v>2200199</v>
      </c>
      <c r="D21" s="54" t="s">
        <v>211</v>
      </c>
      <c r="E21" s="58" t="s">
        <v>212</v>
      </c>
      <c r="F21" s="34">
        <v>400</v>
      </c>
      <c r="G21" s="67"/>
      <c r="H21" s="62" t="s">
        <v>213</v>
      </c>
      <c r="I21" s="69"/>
    </row>
    <row r="22" s="16" customFormat="1" ht="37" customHeight="1" spans="1:9">
      <c r="A22" s="57">
        <v>17</v>
      </c>
      <c r="B22" s="57" t="s">
        <v>200</v>
      </c>
      <c r="C22" s="49">
        <v>2240204</v>
      </c>
      <c r="D22" s="54" t="s">
        <v>201</v>
      </c>
      <c r="E22" s="58" t="s">
        <v>214</v>
      </c>
      <c r="F22" s="34">
        <v>2904</v>
      </c>
      <c r="G22" s="65" t="s">
        <v>215</v>
      </c>
      <c r="H22" s="62" t="s">
        <v>203</v>
      </c>
      <c r="I22" s="69"/>
    </row>
    <row r="23" s="16" customFormat="1" ht="37" customHeight="1" spans="1:9">
      <c r="A23" s="57">
        <v>18</v>
      </c>
      <c r="B23" s="48" t="s">
        <v>192</v>
      </c>
      <c r="C23" s="48">
        <v>2050299</v>
      </c>
      <c r="D23" s="54" t="s">
        <v>186</v>
      </c>
      <c r="E23" s="58" t="s">
        <v>193</v>
      </c>
      <c r="F23" s="34">
        <v>2800</v>
      </c>
      <c r="G23" s="66"/>
      <c r="H23" s="62" t="s">
        <v>216</v>
      </c>
      <c r="I23" s="69"/>
    </row>
    <row r="24" s="16" customFormat="1" ht="37" customHeight="1" spans="1:9">
      <c r="A24" s="57">
        <v>19</v>
      </c>
      <c r="B24" s="48" t="s">
        <v>181</v>
      </c>
      <c r="C24" s="48">
        <v>2120399</v>
      </c>
      <c r="D24" s="68" t="s">
        <v>182</v>
      </c>
      <c r="E24" s="58" t="s">
        <v>204</v>
      </c>
      <c r="F24" s="34">
        <v>1500</v>
      </c>
      <c r="G24" s="66"/>
      <c r="H24" s="62" t="s">
        <v>185</v>
      </c>
      <c r="I24" s="69"/>
    </row>
    <row r="25" s="16" customFormat="1" ht="37" customHeight="1" spans="1:9">
      <c r="A25" s="57">
        <v>20</v>
      </c>
      <c r="B25" s="48" t="s">
        <v>181</v>
      </c>
      <c r="C25" s="48">
        <v>2120399</v>
      </c>
      <c r="D25" s="68" t="s">
        <v>182</v>
      </c>
      <c r="E25" s="58" t="s">
        <v>198</v>
      </c>
      <c r="F25" s="34">
        <v>1330</v>
      </c>
      <c r="G25" s="66"/>
      <c r="H25" s="62" t="s">
        <v>185</v>
      </c>
      <c r="I25" s="69"/>
    </row>
    <row r="26" s="16" customFormat="1" ht="37" customHeight="1" spans="1:9">
      <c r="A26" s="57">
        <v>21</v>
      </c>
      <c r="B26" s="48" t="s">
        <v>181</v>
      </c>
      <c r="C26" s="48">
        <v>2120399</v>
      </c>
      <c r="D26" s="68" t="s">
        <v>182</v>
      </c>
      <c r="E26" s="58" t="s">
        <v>190</v>
      </c>
      <c r="F26" s="34">
        <v>1000</v>
      </c>
      <c r="G26" s="66"/>
      <c r="H26" s="62" t="s">
        <v>185</v>
      </c>
      <c r="I26" s="69"/>
    </row>
    <row r="27" s="16" customFormat="1" ht="37" customHeight="1" spans="1:9">
      <c r="A27" s="57">
        <v>22</v>
      </c>
      <c r="B27" s="48" t="s">
        <v>181</v>
      </c>
      <c r="C27" s="48">
        <v>2120399</v>
      </c>
      <c r="D27" s="68" t="s">
        <v>182</v>
      </c>
      <c r="E27" s="58" t="s">
        <v>217</v>
      </c>
      <c r="F27" s="34">
        <v>500</v>
      </c>
      <c r="G27" s="66"/>
      <c r="H27" s="62" t="s">
        <v>185</v>
      </c>
      <c r="I27" s="69"/>
    </row>
    <row r="28" s="16" customFormat="1" ht="37" customHeight="1" spans="1:9">
      <c r="A28" s="57">
        <v>23</v>
      </c>
      <c r="B28" s="48" t="s">
        <v>181</v>
      </c>
      <c r="C28" s="48">
        <v>2120399</v>
      </c>
      <c r="D28" s="68" t="s">
        <v>182</v>
      </c>
      <c r="E28" s="58" t="s">
        <v>209</v>
      </c>
      <c r="F28" s="34">
        <v>250</v>
      </c>
      <c r="G28" s="66"/>
      <c r="H28" s="62" t="s">
        <v>185</v>
      </c>
      <c r="I28" s="69"/>
    </row>
    <row r="29" s="16" customFormat="1" ht="37" customHeight="1" spans="1:9">
      <c r="A29" s="57">
        <v>24</v>
      </c>
      <c r="B29" s="48" t="s">
        <v>218</v>
      </c>
      <c r="C29" s="48">
        <v>2120399</v>
      </c>
      <c r="D29" s="54" t="s">
        <v>182</v>
      </c>
      <c r="E29" s="58" t="s">
        <v>219</v>
      </c>
      <c r="F29" s="34">
        <v>200</v>
      </c>
      <c r="G29" s="66"/>
      <c r="H29" s="62" t="s">
        <v>220</v>
      </c>
      <c r="I29" s="69"/>
    </row>
    <row r="30" s="16" customFormat="1" ht="37" customHeight="1" spans="1:9">
      <c r="A30" s="57">
        <v>25</v>
      </c>
      <c r="B30" s="49" t="s">
        <v>205</v>
      </c>
      <c r="C30" s="49">
        <v>2130305</v>
      </c>
      <c r="D30" s="54" t="s">
        <v>195</v>
      </c>
      <c r="E30" s="58" t="s">
        <v>206</v>
      </c>
      <c r="F30" s="34">
        <v>140</v>
      </c>
      <c r="G30" s="67"/>
      <c r="H30" s="62" t="s">
        <v>197</v>
      </c>
      <c r="I30" s="69"/>
    </row>
  </sheetData>
  <autoFilter ref="A5:I30">
    <extLst/>
  </autoFilter>
  <mergeCells count="5">
    <mergeCell ref="A2:G2"/>
    <mergeCell ref="A5:E5"/>
    <mergeCell ref="G6:G16"/>
    <mergeCell ref="G17:G21"/>
    <mergeCell ref="G22:G30"/>
  </mergeCells>
  <printOptions horizontalCentered="1"/>
  <pageMargins left="0.432638888888889" right="0.511805555555556" top="0.590277777777778" bottom="0.590277777777778" header="0.5" footer="0.5"/>
  <pageSetup paperSize="9" scale="91" fitToHeight="0" orientation="landscape" horizontalDpi="600" vertic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I64"/>
  <sheetViews>
    <sheetView showGridLines="0" zoomScale="85" zoomScaleNormal="85" topLeftCell="A56" workbookViewId="0">
      <selection activeCell="F6" sqref="F6"/>
    </sheetView>
  </sheetViews>
  <sheetFormatPr defaultColWidth="9" defaultRowHeight="13.5"/>
  <cols>
    <col min="1" max="1" width="6.75833333333333" customWidth="1"/>
    <col min="2" max="2" width="26.4666666666667" style="2" customWidth="1"/>
    <col min="3" max="3" width="9.40833333333333" style="42" customWidth="1"/>
    <col min="4" max="4" width="14.7083333333333" style="2" customWidth="1"/>
    <col min="5" max="5" width="81.6166666666667" customWidth="1"/>
    <col min="6" max="6" width="13.8166666666667" customWidth="1"/>
    <col min="7" max="8" width="8.525" customWidth="1"/>
  </cols>
  <sheetData>
    <row r="1" ht="15" spans="1:7">
      <c r="A1" s="17" t="s">
        <v>221</v>
      </c>
      <c r="B1" s="4"/>
      <c r="C1" s="18"/>
      <c r="D1" s="4"/>
      <c r="E1" s="19"/>
      <c r="F1" s="19"/>
      <c r="G1" s="19"/>
    </row>
    <row r="2" ht="31.5" customHeight="1" spans="1:8">
      <c r="A2" s="22" t="s">
        <v>222</v>
      </c>
      <c r="B2" s="21"/>
      <c r="C2" s="21"/>
      <c r="D2" s="21"/>
      <c r="E2" s="22"/>
      <c r="F2" s="22"/>
      <c r="G2" s="22"/>
      <c r="H2" s="43"/>
    </row>
    <row r="3" ht="18" customHeight="1" spans="1:8">
      <c r="A3" s="23"/>
      <c r="B3" s="23"/>
      <c r="C3" s="23"/>
      <c r="D3" s="23"/>
      <c r="E3" s="24"/>
      <c r="F3" s="25"/>
      <c r="G3" s="25" t="s">
        <v>172</v>
      </c>
      <c r="H3" s="43"/>
    </row>
    <row r="4" ht="44" customHeight="1" spans="1:8">
      <c r="A4" s="26" t="s">
        <v>173</v>
      </c>
      <c r="B4" s="26" t="s">
        <v>174</v>
      </c>
      <c r="C4" s="28" t="s">
        <v>175</v>
      </c>
      <c r="D4" s="26" t="s">
        <v>176</v>
      </c>
      <c r="E4" s="26" t="s">
        <v>177</v>
      </c>
      <c r="F4" s="26" t="s">
        <v>178</v>
      </c>
      <c r="G4" s="26" t="s">
        <v>179</v>
      </c>
      <c r="H4" s="43"/>
    </row>
    <row r="5" ht="29" customHeight="1" spans="1:8">
      <c r="A5" s="44" t="s">
        <v>180</v>
      </c>
      <c r="B5" s="45"/>
      <c r="C5" s="45"/>
      <c r="D5" s="45"/>
      <c r="E5" s="46"/>
      <c r="F5" s="30">
        <f>SUM(F6:F60)</f>
        <v>485000</v>
      </c>
      <c r="G5" s="30"/>
      <c r="H5" s="43"/>
    </row>
    <row r="6" s="41" customFormat="1" ht="35" customHeight="1" spans="1:8">
      <c r="A6" s="47">
        <v>1</v>
      </c>
      <c r="B6" s="48" t="s">
        <v>218</v>
      </c>
      <c r="C6" s="49">
        <v>2290402</v>
      </c>
      <c r="D6" s="49" t="s">
        <v>223</v>
      </c>
      <c r="E6" s="50" t="s">
        <v>224</v>
      </c>
      <c r="F6" s="34">
        <v>45000</v>
      </c>
      <c r="G6" s="51" t="s">
        <v>184</v>
      </c>
      <c r="H6" s="52" t="s">
        <v>220</v>
      </c>
    </row>
    <row r="7" s="41" customFormat="1" ht="35" customHeight="1" spans="1:8">
      <c r="A7" s="47">
        <v>2</v>
      </c>
      <c r="B7" s="48" t="s">
        <v>218</v>
      </c>
      <c r="C7" s="49"/>
      <c r="D7" s="49"/>
      <c r="E7" s="50" t="s">
        <v>225</v>
      </c>
      <c r="F7" s="34">
        <v>41200</v>
      </c>
      <c r="G7" s="51"/>
      <c r="H7" s="52" t="s">
        <v>220</v>
      </c>
    </row>
    <row r="8" s="41" customFormat="1" ht="35" customHeight="1" spans="1:8">
      <c r="A8" s="47">
        <v>3</v>
      </c>
      <c r="B8" s="48" t="s">
        <v>218</v>
      </c>
      <c r="C8" s="49"/>
      <c r="D8" s="49"/>
      <c r="E8" s="50" t="s">
        <v>226</v>
      </c>
      <c r="F8" s="34">
        <v>36200</v>
      </c>
      <c r="G8" s="51"/>
      <c r="H8" s="52" t="s">
        <v>220</v>
      </c>
    </row>
    <row r="9" s="41" customFormat="1" ht="35" customHeight="1" spans="1:8">
      <c r="A9" s="47">
        <v>4</v>
      </c>
      <c r="B9" s="48" t="s">
        <v>218</v>
      </c>
      <c r="C9" s="49"/>
      <c r="D9" s="49"/>
      <c r="E9" s="50" t="s">
        <v>227</v>
      </c>
      <c r="F9" s="34">
        <v>35000</v>
      </c>
      <c r="G9" s="51"/>
      <c r="H9" s="52" t="s">
        <v>220</v>
      </c>
    </row>
    <row r="10" s="41" customFormat="1" ht="35" customHeight="1" spans="1:8">
      <c r="A10" s="47">
        <v>5</v>
      </c>
      <c r="B10" s="48" t="s">
        <v>218</v>
      </c>
      <c r="C10" s="49"/>
      <c r="D10" s="49"/>
      <c r="E10" s="50" t="s">
        <v>228</v>
      </c>
      <c r="F10" s="34">
        <v>24000</v>
      </c>
      <c r="G10" s="51"/>
      <c r="H10" s="52" t="s">
        <v>220</v>
      </c>
    </row>
    <row r="11" s="41" customFormat="1" ht="35" customHeight="1" spans="1:8">
      <c r="A11" s="47">
        <v>6</v>
      </c>
      <c r="B11" s="48" t="s">
        <v>218</v>
      </c>
      <c r="C11" s="49"/>
      <c r="D11" s="49"/>
      <c r="E11" s="50" t="s">
        <v>229</v>
      </c>
      <c r="F11" s="34">
        <v>20000</v>
      </c>
      <c r="G11" s="51"/>
      <c r="H11" s="52" t="s">
        <v>220</v>
      </c>
    </row>
    <row r="12" s="41" customFormat="1" ht="35" customHeight="1" spans="1:8">
      <c r="A12" s="47">
        <v>7</v>
      </c>
      <c r="B12" s="49" t="s">
        <v>230</v>
      </c>
      <c r="C12" s="49"/>
      <c r="D12" s="49"/>
      <c r="E12" s="53" t="s">
        <v>231</v>
      </c>
      <c r="F12" s="34">
        <v>15000</v>
      </c>
      <c r="G12" s="51"/>
      <c r="H12" s="52" t="s">
        <v>232</v>
      </c>
    </row>
    <row r="13" s="41" customFormat="1" ht="35" customHeight="1" spans="1:8">
      <c r="A13" s="47">
        <v>8</v>
      </c>
      <c r="B13" s="54" t="s">
        <v>218</v>
      </c>
      <c r="C13" s="49"/>
      <c r="D13" s="49"/>
      <c r="E13" s="53" t="s">
        <v>233</v>
      </c>
      <c r="F13" s="34">
        <v>13600</v>
      </c>
      <c r="G13" s="51"/>
      <c r="H13" s="52" t="s">
        <v>220</v>
      </c>
    </row>
    <row r="14" s="41" customFormat="1" ht="35" customHeight="1" spans="1:8">
      <c r="A14" s="47">
        <v>9</v>
      </c>
      <c r="B14" s="49" t="s">
        <v>234</v>
      </c>
      <c r="C14" s="49"/>
      <c r="D14" s="49"/>
      <c r="E14" s="53" t="s">
        <v>235</v>
      </c>
      <c r="F14" s="34">
        <v>12500</v>
      </c>
      <c r="G14" s="51"/>
      <c r="H14" s="52" t="s">
        <v>188</v>
      </c>
    </row>
    <row r="15" s="41" customFormat="1" ht="35" customHeight="1" spans="1:8">
      <c r="A15" s="47">
        <v>10</v>
      </c>
      <c r="B15" s="54" t="s">
        <v>164</v>
      </c>
      <c r="C15" s="49"/>
      <c r="D15" s="49"/>
      <c r="E15" s="50" t="s">
        <v>236</v>
      </c>
      <c r="F15" s="34">
        <v>9000</v>
      </c>
      <c r="G15" s="51"/>
      <c r="H15" s="52" t="s">
        <v>185</v>
      </c>
    </row>
    <row r="16" s="41" customFormat="1" ht="35" customHeight="1" spans="1:8">
      <c r="A16" s="47">
        <v>11</v>
      </c>
      <c r="B16" s="49" t="s">
        <v>237</v>
      </c>
      <c r="C16" s="49"/>
      <c r="D16" s="49"/>
      <c r="E16" s="50" t="s">
        <v>238</v>
      </c>
      <c r="F16" s="34">
        <v>8000</v>
      </c>
      <c r="G16" s="51"/>
      <c r="H16" s="52" t="s">
        <v>188</v>
      </c>
    </row>
    <row r="17" s="41" customFormat="1" ht="35" customHeight="1" spans="1:8">
      <c r="A17" s="47">
        <v>12</v>
      </c>
      <c r="B17" s="49" t="s">
        <v>239</v>
      </c>
      <c r="C17" s="49"/>
      <c r="D17" s="49"/>
      <c r="E17" s="53" t="s">
        <v>240</v>
      </c>
      <c r="F17" s="34">
        <v>6000</v>
      </c>
      <c r="G17" s="51"/>
      <c r="H17" s="52" t="s">
        <v>185</v>
      </c>
    </row>
    <row r="18" s="41" customFormat="1" ht="35" customHeight="1" spans="1:8">
      <c r="A18" s="47">
        <v>13</v>
      </c>
      <c r="B18" s="49" t="s">
        <v>241</v>
      </c>
      <c r="C18" s="49"/>
      <c r="D18" s="49"/>
      <c r="E18" s="53" t="s">
        <v>242</v>
      </c>
      <c r="F18" s="34">
        <v>5200</v>
      </c>
      <c r="G18" s="51"/>
      <c r="H18" s="52" t="s">
        <v>188</v>
      </c>
    </row>
    <row r="19" s="41" customFormat="1" ht="35" customHeight="1" spans="1:8">
      <c r="A19" s="47">
        <v>14</v>
      </c>
      <c r="B19" s="49" t="s">
        <v>243</v>
      </c>
      <c r="C19" s="49">
        <v>2290402</v>
      </c>
      <c r="D19" s="54" t="s">
        <v>223</v>
      </c>
      <c r="E19" s="53" t="s">
        <v>244</v>
      </c>
      <c r="F19" s="34">
        <v>5000</v>
      </c>
      <c r="G19" s="51" t="s">
        <v>184</v>
      </c>
      <c r="H19" s="52" t="s">
        <v>232</v>
      </c>
    </row>
    <row r="20" s="41" customFormat="1" ht="35" customHeight="1" spans="1:8">
      <c r="A20" s="47">
        <v>15</v>
      </c>
      <c r="B20" s="49" t="s">
        <v>245</v>
      </c>
      <c r="C20" s="49"/>
      <c r="D20" s="54"/>
      <c r="E20" s="53" t="s">
        <v>246</v>
      </c>
      <c r="F20" s="34">
        <v>5000</v>
      </c>
      <c r="G20" s="51"/>
      <c r="H20" s="52" t="s">
        <v>185</v>
      </c>
    </row>
    <row r="21" s="41" customFormat="1" ht="35" customHeight="1" spans="1:8">
      <c r="A21" s="47">
        <v>16</v>
      </c>
      <c r="B21" s="49" t="s">
        <v>247</v>
      </c>
      <c r="C21" s="49"/>
      <c r="D21" s="54"/>
      <c r="E21" s="53" t="s">
        <v>248</v>
      </c>
      <c r="F21" s="34">
        <v>4300</v>
      </c>
      <c r="G21" s="51"/>
      <c r="H21" s="52" t="s">
        <v>185</v>
      </c>
    </row>
    <row r="22" s="41" customFormat="1" ht="35" customHeight="1" spans="1:8">
      <c r="A22" s="47">
        <v>17</v>
      </c>
      <c r="B22" s="54" t="s">
        <v>249</v>
      </c>
      <c r="C22" s="49"/>
      <c r="D22" s="54"/>
      <c r="E22" s="53" t="s">
        <v>250</v>
      </c>
      <c r="F22" s="34">
        <v>3500</v>
      </c>
      <c r="G22" s="51"/>
      <c r="H22" s="52" t="s">
        <v>203</v>
      </c>
    </row>
    <row r="23" s="41" customFormat="1" ht="35" customHeight="1" spans="1:8">
      <c r="A23" s="47">
        <v>18</v>
      </c>
      <c r="B23" s="49" t="s">
        <v>251</v>
      </c>
      <c r="C23" s="49"/>
      <c r="D23" s="54"/>
      <c r="E23" s="53" t="s">
        <v>252</v>
      </c>
      <c r="F23" s="34">
        <v>3200</v>
      </c>
      <c r="G23" s="51"/>
      <c r="H23" s="52" t="s">
        <v>197</v>
      </c>
    </row>
    <row r="24" s="41" customFormat="1" ht="35" customHeight="1" spans="1:8">
      <c r="A24" s="47">
        <v>19</v>
      </c>
      <c r="B24" s="49" t="s">
        <v>239</v>
      </c>
      <c r="C24" s="49"/>
      <c r="D24" s="54"/>
      <c r="E24" s="53" t="s">
        <v>253</v>
      </c>
      <c r="F24" s="34">
        <v>3000</v>
      </c>
      <c r="G24" s="51"/>
      <c r="H24" s="52" t="s">
        <v>185</v>
      </c>
    </row>
    <row r="25" s="41" customFormat="1" ht="35" customHeight="1" spans="1:8">
      <c r="A25" s="47">
        <v>20</v>
      </c>
      <c r="B25" s="49" t="s">
        <v>239</v>
      </c>
      <c r="C25" s="49"/>
      <c r="D25" s="54"/>
      <c r="E25" s="53" t="s">
        <v>254</v>
      </c>
      <c r="F25" s="34">
        <v>3000</v>
      </c>
      <c r="G25" s="51"/>
      <c r="H25" s="52" t="s">
        <v>185</v>
      </c>
    </row>
    <row r="26" s="41" customFormat="1" ht="35" customHeight="1" spans="1:8">
      <c r="A26" s="47">
        <v>21</v>
      </c>
      <c r="B26" s="49" t="s">
        <v>255</v>
      </c>
      <c r="C26" s="49"/>
      <c r="D26" s="54"/>
      <c r="E26" s="53" t="s">
        <v>256</v>
      </c>
      <c r="F26" s="34">
        <v>2000</v>
      </c>
      <c r="G26" s="51"/>
      <c r="H26" s="52" t="s">
        <v>232</v>
      </c>
    </row>
    <row r="27" s="41" customFormat="1" ht="35" customHeight="1" spans="1:8">
      <c r="A27" s="47">
        <v>22</v>
      </c>
      <c r="B27" s="49" t="s">
        <v>237</v>
      </c>
      <c r="C27" s="49"/>
      <c r="D27" s="54"/>
      <c r="E27" s="53" t="s">
        <v>257</v>
      </c>
      <c r="F27" s="34">
        <v>2000</v>
      </c>
      <c r="G27" s="51"/>
      <c r="H27" s="52" t="s">
        <v>188</v>
      </c>
    </row>
    <row r="28" s="41" customFormat="1" ht="35" customHeight="1" spans="1:8">
      <c r="A28" s="47">
        <v>23</v>
      </c>
      <c r="B28" s="49" t="s">
        <v>258</v>
      </c>
      <c r="C28" s="49"/>
      <c r="D28" s="54"/>
      <c r="E28" s="53" t="s">
        <v>259</v>
      </c>
      <c r="F28" s="34">
        <v>2000</v>
      </c>
      <c r="G28" s="51"/>
      <c r="H28" s="52" t="s">
        <v>232</v>
      </c>
    </row>
    <row r="29" s="41" customFormat="1" ht="35" customHeight="1" spans="1:9">
      <c r="A29" s="47">
        <v>24</v>
      </c>
      <c r="B29" s="48" t="s">
        <v>218</v>
      </c>
      <c r="C29" s="49"/>
      <c r="D29" s="54"/>
      <c r="E29" s="53" t="s">
        <v>260</v>
      </c>
      <c r="F29" s="34">
        <v>2000</v>
      </c>
      <c r="G29" s="51"/>
      <c r="H29" s="52" t="s">
        <v>220</v>
      </c>
      <c r="I29"/>
    </row>
    <row r="30" s="41" customFormat="1" ht="35" customHeight="1" spans="1:8">
      <c r="A30" s="47">
        <v>25</v>
      </c>
      <c r="B30" s="49" t="s">
        <v>261</v>
      </c>
      <c r="C30" s="49"/>
      <c r="D30" s="54"/>
      <c r="E30" s="53" t="s">
        <v>262</v>
      </c>
      <c r="F30" s="34">
        <v>1900</v>
      </c>
      <c r="G30" s="51"/>
      <c r="H30" s="52" t="s">
        <v>263</v>
      </c>
    </row>
    <row r="31" s="41" customFormat="1" ht="35" customHeight="1" spans="1:8">
      <c r="A31" s="47">
        <v>26</v>
      </c>
      <c r="B31" s="49" t="s">
        <v>243</v>
      </c>
      <c r="C31" s="49"/>
      <c r="D31" s="54"/>
      <c r="E31" s="53" t="s">
        <v>264</v>
      </c>
      <c r="F31" s="34">
        <v>1500</v>
      </c>
      <c r="G31" s="51"/>
      <c r="H31" s="52" t="s">
        <v>232</v>
      </c>
    </row>
    <row r="32" s="41" customFormat="1" ht="35" customHeight="1" spans="1:8">
      <c r="A32" s="47">
        <v>27</v>
      </c>
      <c r="B32" s="49" t="s">
        <v>265</v>
      </c>
      <c r="C32" s="49"/>
      <c r="D32" s="54"/>
      <c r="E32" s="53" t="s">
        <v>266</v>
      </c>
      <c r="F32" s="34">
        <v>1300</v>
      </c>
      <c r="G32" s="51"/>
      <c r="H32" s="52" t="s">
        <v>197</v>
      </c>
    </row>
    <row r="33" s="41" customFormat="1" ht="35" customHeight="1" spans="1:8">
      <c r="A33" s="47">
        <v>28</v>
      </c>
      <c r="B33" s="49" t="s">
        <v>247</v>
      </c>
      <c r="C33" s="49"/>
      <c r="D33" s="54"/>
      <c r="E33" s="53" t="s">
        <v>267</v>
      </c>
      <c r="F33" s="34">
        <v>1200</v>
      </c>
      <c r="G33" s="51"/>
      <c r="H33" s="52" t="s">
        <v>185</v>
      </c>
    </row>
    <row r="34" s="41" customFormat="1" ht="35" customHeight="1" spans="1:8">
      <c r="A34" s="47">
        <v>29</v>
      </c>
      <c r="B34" s="49" t="s">
        <v>268</v>
      </c>
      <c r="C34" s="49">
        <v>2290402</v>
      </c>
      <c r="D34" s="54" t="s">
        <v>223</v>
      </c>
      <c r="E34" s="53" t="s">
        <v>269</v>
      </c>
      <c r="F34" s="34">
        <v>1100</v>
      </c>
      <c r="G34" s="51" t="s">
        <v>184</v>
      </c>
      <c r="H34" s="52" t="s">
        <v>232</v>
      </c>
    </row>
    <row r="35" s="41" customFormat="1" ht="35" customHeight="1" spans="1:8">
      <c r="A35" s="47">
        <v>30</v>
      </c>
      <c r="B35" s="49" t="s">
        <v>270</v>
      </c>
      <c r="C35" s="49"/>
      <c r="D35" s="54"/>
      <c r="E35" s="53" t="s">
        <v>271</v>
      </c>
      <c r="F35" s="34">
        <v>1000</v>
      </c>
      <c r="G35" s="51"/>
      <c r="H35" s="52" t="s">
        <v>232</v>
      </c>
    </row>
    <row r="36" s="41" customFormat="1" ht="35" customHeight="1" spans="1:8">
      <c r="A36" s="47">
        <v>31</v>
      </c>
      <c r="B36" s="54" t="s">
        <v>218</v>
      </c>
      <c r="C36" s="49"/>
      <c r="D36" s="54"/>
      <c r="E36" s="53" t="s">
        <v>272</v>
      </c>
      <c r="F36" s="34">
        <v>1000</v>
      </c>
      <c r="G36" s="51"/>
      <c r="H36" s="52" t="s">
        <v>220</v>
      </c>
    </row>
    <row r="37" s="41" customFormat="1" ht="35" customHeight="1" spans="1:8">
      <c r="A37" s="47">
        <v>32</v>
      </c>
      <c r="B37" s="49" t="s">
        <v>247</v>
      </c>
      <c r="C37" s="49"/>
      <c r="D37" s="54"/>
      <c r="E37" s="53" t="s">
        <v>273</v>
      </c>
      <c r="F37" s="34">
        <v>1000</v>
      </c>
      <c r="G37" s="51"/>
      <c r="H37" s="52" t="s">
        <v>185</v>
      </c>
    </row>
    <row r="38" ht="35" customHeight="1" spans="1:9">
      <c r="A38" s="47">
        <v>33</v>
      </c>
      <c r="B38" s="49" t="s">
        <v>274</v>
      </c>
      <c r="C38" s="49"/>
      <c r="D38" s="54"/>
      <c r="E38" s="53" t="s">
        <v>275</v>
      </c>
      <c r="F38" s="34">
        <v>300</v>
      </c>
      <c r="G38" s="51"/>
      <c r="H38" s="52" t="s">
        <v>188</v>
      </c>
      <c r="I38" s="41"/>
    </row>
    <row r="39" s="41" customFormat="1" ht="52" customHeight="1" spans="1:8">
      <c r="A39" s="47">
        <v>34</v>
      </c>
      <c r="B39" s="54" t="s">
        <v>164</v>
      </c>
      <c r="C39" s="49">
        <v>2121699</v>
      </c>
      <c r="D39" s="55" t="s">
        <v>276</v>
      </c>
      <c r="E39" s="50" t="s">
        <v>277</v>
      </c>
      <c r="F39" s="34">
        <v>14000</v>
      </c>
      <c r="G39" s="51"/>
      <c r="H39" s="52" t="s">
        <v>185</v>
      </c>
    </row>
    <row r="40" ht="35" customHeight="1" spans="1:9">
      <c r="A40" s="47">
        <v>35</v>
      </c>
      <c r="B40" s="48" t="s">
        <v>243</v>
      </c>
      <c r="C40" s="49">
        <v>2290402</v>
      </c>
      <c r="D40" s="54" t="s">
        <v>223</v>
      </c>
      <c r="E40" s="50" t="s">
        <v>278</v>
      </c>
      <c r="F40" s="34">
        <f>59800+5000</f>
        <v>64800</v>
      </c>
      <c r="G40" s="56" t="s">
        <v>215</v>
      </c>
      <c r="H40" s="52" t="s">
        <v>232</v>
      </c>
      <c r="I40" s="41"/>
    </row>
    <row r="41" ht="35" customHeight="1" spans="1:9">
      <c r="A41" s="47">
        <v>36</v>
      </c>
      <c r="B41" s="48" t="s">
        <v>218</v>
      </c>
      <c r="C41" s="49"/>
      <c r="D41" s="54"/>
      <c r="E41" s="50" t="s">
        <v>228</v>
      </c>
      <c r="F41" s="34">
        <v>30300</v>
      </c>
      <c r="G41" s="56"/>
      <c r="H41" s="52" t="s">
        <v>220</v>
      </c>
      <c r="I41" s="41"/>
    </row>
    <row r="42" ht="35" customHeight="1" spans="1:9">
      <c r="A42" s="47">
        <v>37</v>
      </c>
      <c r="B42" s="48" t="s">
        <v>230</v>
      </c>
      <c r="C42" s="49"/>
      <c r="D42" s="54"/>
      <c r="E42" s="50" t="s">
        <v>231</v>
      </c>
      <c r="F42" s="34">
        <v>14000</v>
      </c>
      <c r="G42" s="56"/>
      <c r="H42" s="52" t="s">
        <v>232</v>
      </c>
      <c r="I42" s="41"/>
    </row>
    <row r="43" ht="35" customHeight="1" spans="1:9">
      <c r="A43" s="47">
        <v>38</v>
      </c>
      <c r="B43" s="48" t="s">
        <v>218</v>
      </c>
      <c r="C43" s="49"/>
      <c r="D43" s="54"/>
      <c r="E43" s="50" t="s">
        <v>227</v>
      </c>
      <c r="F43" s="34">
        <v>14000</v>
      </c>
      <c r="G43" s="56"/>
      <c r="H43" s="52" t="s">
        <v>220</v>
      </c>
      <c r="I43" s="41"/>
    </row>
    <row r="44" ht="35" customHeight="1" spans="1:9">
      <c r="A44" s="47">
        <v>39</v>
      </c>
      <c r="B44" s="49" t="s">
        <v>279</v>
      </c>
      <c r="C44" s="49"/>
      <c r="D44" s="54"/>
      <c r="E44" s="50" t="s">
        <v>238</v>
      </c>
      <c r="F44" s="34">
        <v>4800</v>
      </c>
      <c r="G44" s="56"/>
      <c r="H44" s="52" t="s">
        <v>216</v>
      </c>
      <c r="I44" s="41"/>
    </row>
    <row r="45" ht="35" customHeight="1" spans="1:9">
      <c r="A45" s="47">
        <v>40</v>
      </c>
      <c r="B45" s="49" t="s">
        <v>280</v>
      </c>
      <c r="C45" s="49"/>
      <c r="D45" s="54"/>
      <c r="E45" s="53" t="s">
        <v>240</v>
      </c>
      <c r="F45" s="34">
        <v>3400</v>
      </c>
      <c r="G45" s="56"/>
      <c r="H45" s="52" t="s">
        <v>185</v>
      </c>
      <c r="I45" s="41"/>
    </row>
    <row r="46" ht="35" customHeight="1" spans="1:9">
      <c r="A46" s="47">
        <v>41</v>
      </c>
      <c r="B46" s="49" t="s">
        <v>265</v>
      </c>
      <c r="C46" s="49"/>
      <c r="D46" s="54"/>
      <c r="E46" s="53" t="s">
        <v>266</v>
      </c>
      <c r="F46" s="34">
        <v>3000</v>
      </c>
      <c r="G46" s="56"/>
      <c r="H46" s="52" t="s">
        <v>197</v>
      </c>
      <c r="I46" s="41"/>
    </row>
    <row r="47" ht="35" customHeight="1" spans="1:9">
      <c r="A47" s="47">
        <v>42</v>
      </c>
      <c r="B47" s="48" t="s">
        <v>230</v>
      </c>
      <c r="C47" s="49"/>
      <c r="D47" s="54"/>
      <c r="E47" s="53" t="s">
        <v>281</v>
      </c>
      <c r="F47" s="34">
        <v>3000</v>
      </c>
      <c r="G47" s="56"/>
      <c r="H47" s="52" t="s">
        <v>232</v>
      </c>
      <c r="I47" s="41"/>
    </row>
    <row r="48" ht="35" customHeight="1" spans="1:9">
      <c r="A48" s="47">
        <v>43</v>
      </c>
      <c r="B48" s="48" t="s">
        <v>268</v>
      </c>
      <c r="C48" s="49"/>
      <c r="D48" s="54"/>
      <c r="E48" s="53" t="s">
        <v>269</v>
      </c>
      <c r="F48" s="34">
        <v>2500</v>
      </c>
      <c r="G48" s="56"/>
      <c r="H48" s="52" t="s">
        <v>232</v>
      </c>
      <c r="I48" s="41"/>
    </row>
    <row r="49" ht="35" customHeight="1" spans="1:9">
      <c r="A49" s="47">
        <v>44</v>
      </c>
      <c r="B49" s="49" t="s">
        <v>261</v>
      </c>
      <c r="C49" s="49">
        <v>2290402</v>
      </c>
      <c r="D49" s="54" t="s">
        <v>223</v>
      </c>
      <c r="E49" s="53" t="s">
        <v>262</v>
      </c>
      <c r="F49" s="34">
        <v>2000</v>
      </c>
      <c r="G49" s="56" t="s">
        <v>215</v>
      </c>
      <c r="H49" s="52" t="s">
        <v>263</v>
      </c>
      <c r="I49" s="41"/>
    </row>
    <row r="50" ht="35" customHeight="1" spans="1:9">
      <c r="A50" s="47">
        <v>45</v>
      </c>
      <c r="B50" s="49" t="s">
        <v>261</v>
      </c>
      <c r="C50" s="49"/>
      <c r="D50" s="54"/>
      <c r="E50" s="53" t="s">
        <v>282</v>
      </c>
      <c r="F50" s="34">
        <v>1600</v>
      </c>
      <c r="G50" s="56"/>
      <c r="H50" s="52" t="s">
        <v>263</v>
      </c>
      <c r="I50" s="41"/>
    </row>
    <row r="51" ht="35" customHeight="1" spans="1:9">
      <c r="A51" s="47">
        <v>46</v>
      </c>
      <c r="B51" s="48" t="s">
        <v>283</v>
      </c>
      <c r="C51" s="49"/>
      <c r="D51" s="54"/>
      <c r="E51" s="50" t="s">
        <v>267</v>
      </c>
      <c r="F51" s="34">
        <v>1200</v>
      </c>
      <c r="G51" s="56"/>
      <c r="H51" s="52" t="s">
        <v>185</v>
      </c>
      <c r="I51" s="41"/>
    </row>
    <row r="52" ht="35" customHeight="1" spans="1:9">
      <c r="A52" s="47">
        <v>47</v>
      </c>
      <c r="B52" s="49" t="s">
        <v>261</v>
      </c>
      <c r="C52" s="49"/>
      <c r="D52" s="54"/>
      <c r="E52" s="53" t="s">
        <v>284</v>
      </c>
      <c r="F52" s="34">
        <v>1200</v>
      </c>
      <c r="G52" s="56"/>
      <c r="H52" s="52" t="s">
        <v>263</v>
      </c>
      <c r="I52" s="41"/>
    </row>
    <row r="53" ht="35" customHeight="1" spans="1:9">
      <c r="A53" s="47">
        <v>48</v>
      </c>
      <c r="B53" s="54" t="s">
        <v>274</v>
      </c>
      <c r="C53" s="49"/>
      <c r="D53" s="54"/>
      <c r="E53" s="53" t="s">
        <v>275</v>
      </c>
      <c r="F53" s="34">
        <v>1000</v>
      </c>
      <c r="G53" s="56"/>
      <c r="H53" s="52" t="s">
        <v>216</v>
      </c>
      <c r="I53" s="41"/>
    </row>
    <row r="54" ht="35" customHeight="1" spans="1:9">
      <c r="A54" s="47">
        <v>49</v>
      </c>
      <c r="B54" s="49" t="s">
        <v>285</v>
      </c>
      <c r="C54" s="49"/>
      <c r="D54" s="54"/>
      <c r="E54" s="53" t="s">
        <v>248</v>
      </c>
      <c r="F54" s="34">
        <v>1000</v>
      </c>
      <c r="G54" s="56"/>
      <c r="H54" s="52" t="s">
        <v>185</v>
      </c>
      <c r="I54" s="41"/>
    </row>
    <row r="55" ht="35" customHeight="1" spans="1:9">
      <c r="A55" s="47">
        <v>50</v>
      </c>
      <c r="B55" s="49" t="s">
        <v>280</v>
      </c>
      <c r="C55" s="49"/>
      <c r="D55" s="54"/>
      <c r="E55" s="53" t="s">
        <v>254</v>
      </c>
      <c r="F55" s="34">
        <v>1000</v>
      </c>
      <c r="G55" s="56"/>
      <c r="H55" s="52" t="s">
        <v>185</v>
      </c>
      <c r="I55" s="41"/>
    </row>
    <row r="56" ht="35" customHeight="1" spans="1:9">
      <c r="A56" s="47">
        <v>51</v>
      </c>
      <c r="B56" s="48" t="s">
        <v>255</v>
      </c>
      <c r="C56" s="49"/>
      <c r="D56" s="54"/>
      <c r="E56" s="53" t="s">
        <v>256</v>
      </c>
      <c r="F56" s="34">
        <v>900</v>
      </c>
      <c r="G56" s="56"/>
      <c r="H56" s="52" t="s">
        <v>232</v>
      </c>
      <c r="I56" s="41"/>
    </row>
    <row r="57" ht="35" customHeight="1" spans="1:9">
      <c r="A57" s="47">
        <v>52</v>
      </c>
      <c r="B57" s="48" t="s">
        <v>251</v>
      </c>
      <c r="C57" s="49"/>
      <c r="D57" s="54"/>
      <c r="E57" s="53" t="s">
        <v>252</v>
      </c>
      <c r="F57" s="34">
        <v>800</v>
      </c>
      <c r="G57" s="56"/>
      <c r="H57" s="52" t="s">
        <v>197</v>
      </c>
      <c r="I57" s="41"/>
    </row>
    <row r="58" ht="35" customHeight="1" spans="1:9">
      <c r="A58" s="47">
        <v>53</v>
      </c>
      <c r="B58" s="49" t="s">
        <v>280</v>
      </c>
      <c r="C58" s="49"/>
      <c r="D58" s="54"/>
      <c r="E58" s="53" t="s">
        <v>253</v>
      </c>
      <c r="F58" s="34">
        <v>300</v>
      </c>
      <c r="G58" s="56"/>
      <c r="H58" s="52" t="s">
        <v>185</v>
      </c>
      <c r="I58" s="41"/>
    </row>
    <row r="59" ht="35" customHeight="1" spans="1:9">
      <c r="A59" s="47">
        <v>54</v>
      </c>
      <c r="B59" s="49" t="s">
        <v>285</v>
      </c>
      <c r="C59" s="49"/>
      <c r="D59" s="54"/>
      <c r="E59" s="53" t="s">
        <v>273</v>
      </c>
      <c r="F59" s="34">
        <v>200</v>
      </c>
      <c r="G59" s="56"/>
      <c r="H59" s="52" t="s">
        <v>185</v>
      </c>
      <c r="I59" s="41"/>
    </row>
    <row r="60" ht="45" customHeight="1" spans="1:9">
      <c r="A60" s="47">
        <v>55</v>
      </c>
      <c r="B60" s="54" t="s">
        <v>164</v>
      </c>
      <c r="C60" s="49">
        <v>2121699</v>
      </c>
      <c r="D60" s="55" t="s">
        <v>276</v>
      </c>
      <c r="E60" s="50" t="s">
        <v>277</v>
      </c>
      <c r="F60" s="34">
        <v>4000</v>
      </c>
      <c r="G60" s="56"/>
      <c r="H60" s="52" t="s">
        <v>185</v>
      </c>
      <c r="I60" s="41"/>
    </row>
    <row r="61" ht="35" customHeight="1"/>
    <row r="62" ht="35" customHeight="1"/>
    <row r="63" ht="35" customHeight="1"/>
    <row r="64" ht="35" customHeight="1"/>
  </sheetData>
  <mergeCells count="17">
    <mergeCell ref="A2:G2"/>
    <mergeCell ref="A5:E5"/>
    <mergeCell ref="C6:C18"/>
    <mergeCell ref="C19:C33"/>
    <mergeCell ref="C34:C38"/>
    <mergeCell ref="C40:C48"/>
    <mergeCell ref="C49:C59"/>
    <mergeCell ref="D6:D18"/>
    <mergeCell ref="D19:D33"/>
    <mergeCell ref="D34:D38"/>
    <mergeCell ref="D40:D48"/>
    <mergeCell ref="D49:D59"/>
    <mergeCell ref="G6:G18"/>
    <mergeCell ref="G19:G33"/>
    <mergeCell ref="G34:G39"/>
    <mergeCell ref="G40:G48"/>
    <mergeCell ref="G49:G60"/>
  </mergeCells>
  <conditionalFormatting sqref="E6">
    <cfRule type="duplicateValues" dxfId="1" priority="95" stopIfTrue="1"/>
  </conditionalFormatting>
  <conditionalFormatting sqref="E7">
    <cfRule type="duplicateValues" dxfId="1" priority="99" stopIfTrue="1"/>
  </conditionalFormatting>
  <conditionalFormatting sqref="E8">
    <cfRule type="duplicateValues" dxfId="1" priority="98" stopIfTrue="1"/>
  </conditionalFormatting>
  <conditionalFormatting sqref="E9">
    <cfRule type="duplicateValues" dxfId="1" priority="97" stopIfTrue="1"/>
  </conditionalFormatting>
  <conditionalFormatting sqref="E10">
    <cfRule type="duplicateValues" dxfId="1" priority="96" stopIfTrue="1"/>
  </conditionalFormatting>
  <conditionalFormatting sqref="E11">
    <cfRule type="duplicateValues" dxfId="1" priority="107" stopIfTrue="1"/>
  </conditionalFormatting>
  <conditionalFormatting sqref="E12">
    <cfRule type="duplicateValues" dxfId="1" priority="106" stopIfTrue="1"/>
  </conditionalFormatting>
  <conditionalFormatting sqref="E19">
    <cfRule type="duplicateValues" dxfId="1" priority="104" stopIfTrue="1"/>
  </conditionalFormatting>
  <conditionalFormatting sqref="E20">
    <cfRule type="duplicateValues" dxfId="1" priority="103" stopIfTrue="1"/>
  </conditionalFormatting>
  <conditionalFormatting sqref="E21">
    <cfRule type="duplicateValues" dxfId="1" priority="102" stopIfTrue="1"/>
  </conditionalFormatting>
  <conditionalFormatting sqref="E22">
    <cfRule type="duplicateValues" dxfId="1" priority="101" stopIfTrue="1"/>
  </conditionalFormatting>
  <conditionalFormatting sqref="E27">
    <cfRule type="duplicateValues" dxfId="1" priority="60" stopIfTrue="1"/>
  </conditionalFormatting>
  <conditionalFormatting sqref="E30">
    <cfRule type="duplicateValues" dxfId="1" priority="67" stopIfTrue="1"/>
  </conditionalFormatting>
  <conditionalFormatting sqref="E31">
    <cfRule type="duplicateValues" dxfId="1" priority="48" stopIfTrue="1"/>
  </conditionalFormatting>
  <conditionalFormatting sqref="E32">
    <cfRule type="duplicateValues" dxfId="1" priority="63" stopIfTrue="1"/>
  </conditionalFormatting>
  <conditionalFormatting sqref="E33">
    <cfRule type="duplicateValues" dxfId="1" priority="59" stopIfTrue="1"/>
  </conditionalFormatting>
  <conditionalFormatting sqref="E34">
    <cfRule type="duplicateValues" dxfId="1" priority="69" stopIfTrue="1"/>
  </conditionalFormatting>
  <conditionalFormatting sqref="E40">
    <cfRule type="duplicateValues" dxfId="1" priority="42" stopIfTrue="1"/>
  </conditionalFormatting>
  <conditionalFormatting sqref="E41">
    <cfRule type="duplicateValues" dxfId="1" priority="41" stopIfTrue="1"/>
  </conditionalFormatting>
  <conditionalFormatting sqref="E42">
    <cfRule type="duplicateValues" dxfId="1" priority="40" stopIfTrue="1"/>
  </conditionalFormatting>
  <conditionalFormatting sqref="E43">
    <cfRule type="duplicateValues" dxfId="1" priority="39" stopIfTrue="1"/>
  </conditionalFormatting>
  <conditionalFormatting sqref="E44">
    <cfRule type="duplicateValues" dxfId="1" priority="38" stopIfTrue="1"/>
  </conditionalFormatting>
  <conditionalFormatting sqref="E45">
    <cfRule type="duplicateValues" dxfId="1" priority="36" stopIfTrue="1"/>
  </conditionalFormatting>
  <conditionalFormatting sqref="E46">
    <cfRule type="duplicateValues" dxfId="1" priority="35" stopIfTrue="1"/>
  </conditionalFormatting>
  <conditionalFormatting sqref="E47">
    <cfRule type="duplicateValues" dxfId="1" priority="34" stopIfTrue="1"/>
  </conditionalFormatting>
  <conditionalFormatting sqref="E48">
    <cfRule type="duplicateValues" dxfId="1" priority="33" stopIfTrue="1"/>
  </conditionalFormatting>
  <conditionalFormatting sqref="E49">
    <cfRule type="duplicateValues" dxfId="1" priority="32" stopIfTrue="1"/>
  </conditionalFormatting>
  <conditionalFormatting sqref="E50">
    <cfRule type="duplicateValues" dxfId="1" priority="31" stopIfTrue="1"/>
  </conditionalFormatting>
  <conditionalFormatting sqref="E51">
    <cfRule type="duplicateValues" dxfId="1" priority="30" stopIfTrue="1"/>
  </conditionalFormatting>
  <conditionalFormatting sqref="E52">
    <cfRule type="duplicateValues" dxfId="1" priority="29" stopIfTrue="1"/>
  </conditionalFormatting>
  <conditionalFormatting sqref="E53">
    <cfRule type="duplicateValues" dxfId="1" priority="28" stopIfTrue="1"/>
  </conditionalFormatting>
  <conditionalFormatting sqref="E54">
    <cfRule type="duplicateValues" dxfId="1" priority="27" stopIfTrue="1"/>
  </conditionalFormatting>
  <conditionalFormatting sqref="E55">
    <cfRule type="duplicateValues" dxfId="1" priority="26" stopIfTrue="1"/>
  </conditionalFormatting>
  <conditionalFormatting sqref="E56">
    <cfRule type="duplicateValues" dxfId="1" priority="25" stopIfTrue="1"/>
  </conditionalFormatting>
  <conditionalFormatting sqref="E57">
    <cfRule type="duplicateValues" dxfId="1" priority="24" stopIfTrue="1"/>
  </conditionalFormatting>
  <conditionalFormatting sqref="E58">
    <cfRule type="duplicateValues" dxfId="1" priority="23" stopIfTrue="1"/>
  </conditionalFormatting>
  <conditionalFormatting sqref="E59">
    <cfRule type="duplicateValues" dxfId="1" priority="22" stopIfTrue="1"/>
  </conditionalFormatting>
  <conditionalFormatting sqref="E60">
    <cfRule type="duplicateValues" dxfId="1" priority="1" stopIfTrue="1"/>
  </conditionalFormatting>
  <conditionalFormatting sqref="E23:E24">
    <cfRule type="duplicateValues" dxfId="1" priority="100" stopIfTrue="1"/>
  </conditionalFormatting>
  <conditionalFormatting sqref="E25:E26">
    <cfRule type="duplicateValues" dxfId="1" priority="49" stopIfTrue="1"/>
  </conditionalFormatting>
  <conditionalFormatting sqref="E28:E29">
    <cfRule type="duplicateValues" dxfId="1" priority="56" stopIfTrue="1"/>
  </conditionalFormatting>
  <conditionalFormatting sqref="E35:E36">
    <cfRule type="duplicateValues" dxfId="1" priority="66" stopIfTrue="1"/>
  </conditionalFormatting>
  <conditionalFormatting sqref="E37:E38">
    <cfRule type="duplicateValues" dxfId="1" priority="43" stopIfTrue="1"/>
  </conditionalFormatting>
  <conditionalFormatting sqref="E13:E18 E39">
    <cfRule type="duplicateValues" dxfId="1" priority="105" stopIfTrue="1"/>
  </conditionalFormatting>
  <printOptions horizontalCentered="1"/>
  <pageMargins left="0.432638888888889" right="0.511805555555556" top="0.550694444444444" bottom="0.550694444444444" header="0.5" footer="0.5"/>
  <pageSetup paperSize="9" scale="86" fitToHeight="0" orientation="landscape" horizontalDpi="600" vertic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7"/>
  <sheetViews>
    <sheetView tabSelected="1" workbookViewId="0">
      <selection activeCell="A5" sqref="A5:E5"/>
    </sheetView>
  </sheetViews>
  <sheetFormatPr defaultColWidth="8.725" defaultRowHeight="13.5" outlineLevelCol="6"/>
  <cols>
    <col min="1" max="1" width="7.54166666666667" customWidth="1"/>
    <col min="2" max="2" width="24.725" customWidth="1"/>
    <col min="3" max="3" width="14.125" customWidth="1"/>
    <col min="4" max="4" width="9.625" customWidth="1"/>
    <col min="5" max="5" width="37.275" customWidth="1"/>
    <col min="6" max="6" width="15.25" customWidth="1"/>
    <col min="7" max="7" width="20.725" customWidth="1"/>
  </cols>
  <sheetData>
    <row r="1" ht="15" spans="1:7">
      <c r="A1" s="17" t="s">
        <v>286</v>
      </c>
      <c r="B1" s="4"/>
      <c r="C1" s="4"/>
      <c r="D1" s="18"/>
      <c r="E1" s="19"/>
      <c r="F1" s="19"/>
      <c r="G1" s="19"/>
    </row>
    <row r="2" ht="31.5" spans="1:7">
      <c r="A2" s="20" t="s">
        <v>14</v>
      </c>
      <c r="B2" s="21"/>
      <c r="C2" s="21"/>
      <c r="D2" s="21"/>
      <c r="E2" s="22"/>
      <c r="F2" s="22"/>
      <c r="G2" s="22"/>
    </row>
    <row r="3" ht="15" spans="1:7">
      <c r="A3" s="23"/>
      <c r="B3" s="23"/>
      <c r="C3" s="23"/>
      <c r="D3" s="23"/>
      <c r="E3" s="24"/>
      <c r="F3" s="25"/>
      <c r="G3" s="25" t="s">
        <v>172</v>
      </c>
    </row>
    <row r="4" ht="28.5" spans="1:7">
      <c r="A4" s="26" t="s">
        <v>173</v>
      </c>
      <c r="B4" s="26" t="s">
        <v>287</v>
      </c>
      <c r="C4" s="27" t="s">
        <v>288</v>
      </c>
      <c r="D4" s="28" t="s">
        <v>289</v>
      </c>
      <c r="E4" s="26" t="s">
        <v>177</v>
      </c>
      <c r="F4" s="26" t="s">
        <v>178</v>
      </c>
      <c r="G4" s="26" t="s">
        <v>179</v>
      </c>
    </row>
    <row r="5" ht="31" customHeight="1" spans="1:7">
      <c r="A5" s="26" t="s">
        <v>290</v>
      </c>
      <c r="B5" s="26"/>
      <c r="C5" s="26"/>
      <c r="D5" s="26"/>
      <c r="E5" s="26"/>
      <c r="F5" s="29">
        <f>SUM(F7:F40)</f>
        <v>18650.2174</v>
      </c>
      <c r="G5" s="30"/>
    </row>
    <row r="6" ht="31" customHeight="1" spans="1:7">
      <c r="A6" s="31">
        <v>1</v>
      </c>
      <c r="B6" s="31" t="s">
        <v>291</v>
      </c>
      <c r="C6" s="31" t="s">
        <v>292</v>
      </c>
      <c r="D6" s="31" t="s">
        <v>293</v>
      </c>
      <c r="E6" s="32" t="s">
        <v>294</v>
      </c>
      <c r="F6" s="30">
        <f>SUM(F7:F12)</f>
        <v>5300</v>
      </c>
      <c r="G6" s="30"/>
    </row>
    <row r="7" ht="44" customHeight="1" spans="1:7">
      <c r="A7" s="33"/>
      <c r="B7" s="33"/>
      <c r="C7" s="33"/>
      <c r="D7" s="33"/>
      <c r="E7" s="32" t="s">
        <v>295</v>
      </c>
      <c r="F7" s="34">
        <v>764</v>
      </c>
      <c r="G7" s="35"/>
    </row>
    <row r="8" ht="44" customHeight="1" spans="1:7">
      <c r="A8" s="33"/>
      <c r="B8" s="33"/>
      <c r="C8" s="33"/>
      <c r="D8" s="33"/>
      <c r="E8" s="32" t="s">
        <v>296</v>
      </c>
      <c r="F8" s="34">
        <v>630</v>
      </c>
      <c r="G8" s="35"/>
    </row>
    <row r="9" ht="44" customHeight="1" spans="1:7">
      <c r="A9" s="33"/>
      <c r="B9" s="33"/>
      <c r="C9" s="33"/>
      <c r="D9" s="33"/>
      <c r="E9" s="32" t="s">
        <v>297</v>
      </c>
      <c r="F9" s="34">
        <v>1565</v>
      </c>
      <c r="G9" s="35"/>
    </row>
    <row r="10" ht="44" customHeight="1" spans="1:7">
      <c r="A10" s="33"/>
      <c r="B10" s="33"/>
      <c r="C10" s="33"/>
      <c r="D10" s="33"/>
      <c r="E10" s="32" t="s">
        <v>298</v>
      </c>
      <c r="F10" s="34">
        <v>296</v>
      </c>
      <c r="G10" s="35"/>
    </row>
    <row r="11" ht="44" customHeight="1" spans="1:7">
      <c r="A11" s="33"/>
      <c r="B11" s="33"/>
      <c r="C11" s="33"/>
      <c r="D11" s="33"/>
      <c r="E11" s="32" t="s">
        <v>299</v>
      </c>
      <c r="F11" s="34">
        <v>505</v>
      </c>
      <c r="G11" s="35"/>
    </row>
    <row r="12" ht="44" customHeight="1" spans="1:7">
      <c r="A12" s="36"/>
      <c r="B12" s="36"/>
      <c r="C12" s="36"/>
      <c r="D12" s="36"/>
      <c r="E12" s="37" t="s">
        <v>300</v>
      </c>
      <c r="F12" s="34">
        <v>1540</v>
      </c>
      <c r="G12" s="38" t="s">
        <v>301</v>
      </c>
    </row>
    <row r="13" ht="44" customHeight="1" spans="1:7">
      <c r="A13" s="32">
        <v>2</v>
      </c>
      <c r="B13" s="32" t="s">
        <v>302</v>
      </c>
      <c r="C13" s="32" t="s">
        <v>303</v>
      </c>
      <c r="D13" s="39">
        <v>2120399</v>
      </c>
      <c r="E13" s="37" t="s">
        <v>304</v>
      </c>
      <c r="F13" s="34">
        <v>5156</v>
      </c>
      <c r="G13" s="38" t="s">
        <v>305</v>
      </c>
    </row>
    <row r="14" ht="44" customHeight="1" spans="1:7">
      <c r="A14" s="32">
        <v>3</v>
      </c>
      <c r="B14" s="32" t="s">
        <v>306</v>
      </c>
      <c r="C14" s="32" t="s">
        <v>303</v>
      </c>
      <c r="D14" s="32">
        <v>2019999</v>
      </c>
      <c r="E14" s="32" t="s">
        <v>307</v>
      </c>
      <c r="F14" s="34">
        <v>3000</v>
      </c>
      <c r="G14" s="35"/>
    </row>
    <row r="15" ht="44" customHeight="1" spans="1:7">
      <c r="A15" s="32">
        <v>4</v>
      </c>
      <c r="B15" s="32" t="s">
        <v>308</v>
      </c>
      <c r="C15" s="32" t="s">
        <v>303</v>
      </c>
      <c r="D15" s="32">
        <v>2019999</v>
      </c>
      <c r="E15" s="37" t="s">
        <v>309</v>
      </c>
      <c r="F15" s="34">
        <v>2400</v>
      </c>
      <c r="G15" s="35"/>
    </row>
    <row r="16" ht="44" customHeight="1" spans="1:7">
      <c r="A16" s="32">
        <v>5</v>
      </c>
      <c r="B16" s="37" t="s">
        <v>310</v>
      </c>
      <c r="C16" s="32" t="s">
        <v>303</v>
      </c>
      <c r="D16" s="39">
        <v>2011199</v>
      </c>
      <c r="E16" s="32" t="s">
        <v>311</v>
      </c>
      <c r="F16" s="34">
        <v>1600</v>
      </c>
      <c r="G16" s="35"/>
    </row>
    <row r="17" ht="44" customHeight="1" spans="1:7">
      <c r="A17" s="32">
        <v>6</v>
      </c>
      <c r="B17" s="32" t="s">
        <v>308</v>
      </c>
      <c r="C17" s="32" t="s">
        <v>303</v>
      </c>
      <c r="D17" s="39">
        <v>2080801</v>
      </c>
      <c r="E17" s="37" t="s">
        <v>312</v>
      </c>
      <c r="F17" s="40">
        <v>1194.2174</v>
      </c>
      <c r="G17" s="35"/>
    </row>
  </sheetData>
  <mergeCells count="6">
    <mergeCell ref="A2:G2"/>
    <mergeCell ref="A5:E5"/>
    <mergeCell ref="A6:A12"/>
    <mergeCell ref="B6:B12"/>
    <mergeCell ref="C6:C12"/>
    <mergeCell ref="D6:D12"/>
  </mergeCells>
  <printOptions horizontalCentered="1"/>
  <pageMargins left="0.751388888888889" right="0.751388888888889" top="1" bottom="1" header="0.5" footer="0.5"/>
  <pageSetup paperSize="9"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8"/>
  <sheetViews>
    <sheetView workbookViewId="0">
      <selection activeCell="A1" sqref="A1"/>
    </sheetView>
  </sheetViews>
  <sheetFormatPr defaultColWidth="9" defaultRowHeight="13.5"/>
  <cols>
    <col min="1" max="1" width="22.7583333333333" style="2" customWidth="1"/>
    <col min="2" max="2" width="12.625" style="2" customWidth="1"/>
    <col min="3" max="4" width="7.875" style="2" customWidth="1"/>
    <col min="5" max="5" width="66.375" style="2" customWidth="1"/>
    <col min="6" max="6" width="62.5083333333333" style="2" customWidth="1"/>
    <col min="7" max="7" width="12.875" style="2" customWidth="1"/>
    <col min="8" max="8" width="11.5083333333333" style="2"/>
    <col min="9" max="16383" width="9" style="2"/>
  </cols>
  <sheetData>
    <row r="1" ht="15" spans="1:6">
      <c r="A1" s="3" t="s">
        <v>313</v>
      </c>
      <c r="B1" s="4"/>
      <c r="C1" s="4"/>
      <c r="D1" s="4"/>
      <c r="E1" s="4"/>
      <c r="F1" s="4"/>
    </row>
    <row r="2" ht="31.5" spans="1:8">
      <c r="A2" s="5" t="s">
        <v>16</v>
      </c>
      <c r="B2" s="5"/>
      <c r="C2" s="5"/>
      <c r="D2" s="5"/>
      <c r="E2" s="5"/>
      <c r="F2" s="5"/>
      <c r="G2" s="5"/>
      <c r="H2" s="6"/>
    </row>
    <row r="3" ht="31.5" spans="1:8">
      <c r="A3" s="6"/>
      <c r="B3" s="6"/>
      <c r="C3" s="6"/>
      <c r="D3" s="6"/>
      <c r="E3" s="6"/>
      <c r="F3" s="6"/>
      <c r="G3" s="7" t="s">
        <v>314</v>
      </c>
      <c r="H3" s="7"/>
    </row>
    <row r="4" ht="42" customHeight="1" spans="1:16383">
      <c r="A4" s="8" t="s">
        <v>315</v>
      </c>
      <c r="B4" s="8" t="s">
        <v>316</v>
      </c>
      <c r="C4" s="8" t="s">
        <v>317</v>
      </c>
      <c r="D4" s="8" t="s">
        <v>318</v>
      </c>
      <c r="E4" s="8" t="s">
        <v>319</v>
      </c>
      <c r="F4" s="8" t="s">
        <v>320</v>
      </c>
      <c r="G4" s="8" t="s">
        <v>321</v>
      </c>
      <c r="XFC4"/>
    </row>
    <row r="5" ht="21" customHeight="1" spans="1:16383">
      <c r="A5" s="9" t="s">
        <v>290</v>
      </c>
      <c r="B5" s="10"/>
      <c r="C5" s="10"/>
      <c r="D5" s="10"/>
      <c r="E5" s="10"/>
      <c r="F5" s="11"/>
      <c r="G5" s="12">
        <f>SUM(G6:G28)</f>
        <v>55257.1374</v>
      </c>
      <c r="XFC5"/>
    </row>
    <row r="6" s="1" customFormat="1" ht="25" customHeight="1" spans="1:16382">
      <c r="A6" s="13" t="s">
        <v>322</v>
      </c>
      <c r="B6" s="13" t="s">
        <v>303</v>
      </c>
      <c r="C6" s="13" t="s">
        <v>323</v>
      </c>
      <c r="D6" s="13" t="s">
        <v>324</v>
      </c>
      <c r="E6" s="13" t="s">
        <v>325</v>
      </c>
      <c r="F6" s="13"/>
      <c r="G6" s="14">
        <v>3.4138</v>
      </c>
      <c r="H6" s="2"/>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6"/>
      <c r="XEX6" s="16"/>
      <c r="XEY6" s="16"/>
      <c r="XEZ6" s="16"/>
      <c r="XFA6" s="16"/>
      <c r="XFB6" s="16"/>
    </row>
    <row r="7" s="1" customFormat="1" ht="25" customHeight="1" spans="1:16382">
      <c r="A7" s="13" t="s">
        <v>322</v>
      </c>
      <c r="B7" s="13" t="s">
        <v>303</v>
      </c>
      <c r="C7" s="13" t="s">
        <v>323</v>
      </c>
      <c r="D7" s="13" t="s">
        <v>326</v>
      </c>
      <c r="E7" s="13" t="s">
        <v>325</v>
      </c>
      <c r="F7" s="13"/>
      <c r="G7" s="14">
        <v>97.5862</v>
      </c>
      <c r="H7" s="2"/>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c r="XDQ7" s="16"/>
      <c r="XDR7" s="16"/>
      <c r="XDS7" s="16"/>
      <c r="XDT7" s="16"/>
      <c r="XDU7" s="16"/>
      <c r="XDV7" s="16"/>
      <c r="XDW7" s="16"/>
      <c r="XDX7" s="16"/>
      <c r="XDY7" s="16"/>
      <c r="XDZ7" s="16"/>
      <c r="XEA7" s="16"/>
      <c r="XEB7" s="16"/>
      <c r="XEC7" s="16"/>
      <c r="XED7" s="16"/>
      <c r="XEE7" s="16"/>
      <c r="XEF7" s="16"/>
      <c r="XEG7" s="16"/>
      <c r="XEH7" s="16"/>
      <c r="XEI7" s="16"/>
      <c r="XEJ7" s="16"/>
      <c r="XEK7" s="16"/>
      <c r="XEL7" s="16"/>
      <c r="XEM7" s="16"/>
      <c r="XEN7" s="16"/>
      <c r="XEO7" s="16"/>
      <c r="XEP7" s="16"/>
      <c r="XEQ7" s="16"/>
      <c r="XER7" s="16"/>
      <c r="XES7" s="16"/>
      <c r="XET7" s="16"/>
      <c r="XEU7" s="16"/>
      <c r="XEV7" s="16"/>
      <c r="XEW7" s="16"/>
      <c r="XEX7" s="16"/>
      <c r="XEY7" s="16"/>
      <c r="XEZ7" s="16"/>
      <c r="XFA7" s="16"/>
      <c r="XFB7" s="16"/>
    </row>
    <row r="8" s="1" customFormat="1" ht="25" customHeight="1" spans="1:16382">
      <c r="A8" s="13" t="s">
        <v>327</v>
      </c>
      <c r="B8" s="13" t="s">
        <v>303</v>
      </c>
      <c r="C8" s="13" t="s">
        <v>323</v>
      </c>
      <c r="D8" s="13" t="s">
        <v>328</v>
      </c>
      <c r="E8" s="13" t="s">
        <v>329</v>
      </c>
      <c r="F8" s="13"/>
      <c r="G8" s="14">
        <v>4978</v>
      </c>
      <c r="H8" s="2"/>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6"/>
      <c r="XEM8" s="16"/>
      <c r="XEN8" s="16"/>
      <c r="XEO8" s="16"/>
      <c r="XEP8" s="16"/>
      <c r="XEQ8" s="16"/>
      <c r="XER8" s="16"/>
      <c r="XES8" s="16"/>
      <c r="XET8" s="16"/>
      <c r="XEU8" s="16"/>
      <c r="XEV8" s="16"/>
      <c r="XEW8" s="16"/>
      <c r="XEX8" s="16"/>
      <c r="XEY8" s="16"/>
      <c r="XEZ8" s="16"/>
      <c r="XFA8" s="16"/>
      <c r="XFB8" s="16"/>
    </row>
    <row r="9" s="1" customFormat="1" ht="25" customHeight="1" spans="1:16382">
      <c r="A9" s="13" t="s">
        <v>330</v>
      </c>
      <c r="B9" s="13" t="s">
        <v>303</v>
      </c>
      <c r="C9" s="13" t="s">
        <v>323</v>
      </c>
      <c r="D9" s="13">
        <v>2300208</v>
      </c>
      <c r="E9" s="13" t="s">
        <v>331</v>
      </c>
      <c r="F9" s="13"/>
      <c r="G9" s="14">
        <v>17077.1374</v>
      </c>
      <c r="H9" s="2"/>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6"/>
      <c r="XEM9" s="16"/>
      <c r="XEN9" s="16"/>
      <c r="XEO9" s="16"/>
      <c r="XEP9" s="16"/>
      <c r="XEQ9" s="16"/>
      <c r="XER9" s="16"/>
      <c r="XES9" s="16"/>
      <c r="XET9" s="16"/>
      <c r="XEU9" s="16"/>
      <c r="XEV9" s="16"/>
      <c r="XEW9" s="16"/>
      <c r="XEX9" s="16"/>
      <c r="XEY9" s="16"/>
      <c r="XEZ9" s="16"/>
      <c r="XFA9" s="16"/>
      <c r="XFB9" s="16"/>
    </row>
    <row r="10" s="1" customFormat="1" ht="25" customHeight="1" spans="1:16382">
      <c r="A10" s="13" t="s">
        <v>330</v>
      </c>
      <c r="B10" s="13" t="s">
        <v>303</v>
      </c>
      <c r="C10" s="13" t="s">
        <v>323</v>
      </c>
      <c r="D10" s="13">
        <v>2300228</v>
      </c>
      <c r="E10" s="13" t="s">
        <v>332</v>
      </c>
      <c r="F10" s="13"/>
      <c r="G10" s="14">
        <v>5149</v>
      </c>
      <c r="H10" s="2"/>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6"/>
      <c r="XEX10" s="16"/>
      <c r="XEY10" s="16"/>
      <c r="XEZ10" s="16"/>
      <c r="XFA10" s="16"/>
      <c r="XFB10" s="16"/>
    </row>
    <row r="11" s="1" customFormat="1" ht="25" customHeight="1" spans="1:16382">
      <c r="A11" s="13" t="s">
        <v>333</v>
      </c>
      <c r="B11" s="13" t="s">
        <v>303</v>
      </c>
      <c r="C11" s="13" t="s">
        <v>323</v>
      </c>
      <c r="D11" s="13">
        <v>2300260</v>
      </c>
      <c r="E11" s="13" t="s">
        <v>334</v>
      </c>
      <c r="F11" s="13"/>
      <c r="G11" s="14">
        <v>58</v>
      </c>
      <c r="H11" s="2"/>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c r="XEQ11" s="16"/>
      <c r="XER11" s="16"/>
      <c r="XES11" s="16"/>
      <c r="XET11" s="16"/>
      <c r="XEU11" s="16"/>
      <c r="XEV11" s="16"/>
      <c r="XEW11" s="16"/>
      <c r="XEX11" s="16"/>
      <c r="XEY11" s="16"/>
      <c r="XEZ11" s="16"/>
      <c r="XFA11" s="16"/>
      <c r="XFB11" s="16"/>
    </row>
    <row r="12" s="1" customFormat="1" ht="25" customHeight="1" spans="1:16382">
      <c r="A12" s="13" t="s">
        <v>333</v>
      </c>
      <c r="B12" s="13" t="s">
        <v>303</v>
      </c>
      <c r="C12" s="13" t="s">
        <v>323</v>
      </c>
      <c r="D12" s="13">
        <v>2300260</v>
      </c>
      <c r="E12" s="13" t="s">
        <v>335</v>
      </c>
      <c r="F12" s="13"/>
      <c r="G12" s="14">
        <v>31</v>
      </c>
      <c r="H12" s="2"/>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row>
    <row r="13" s="1" customFormat="1" ht="25" customHeight="1" spans="1:16382">
      <c r="A13" s="13" t="s">
        <v>336</v>
      </c>
      <c r="B13" s="13" t="s">
        <v>303</v>
      </c>
      <c r="C13" s="13" t="s">
        <v>323</v>
      </c>
      <c r="D13" s="13" t="s">
        <v>337</v>
      </c>
      <c r="E13" s="13" t="s">
        <v>338</v>
      </c>
      <c r="F13" s="13" t="s">
        <v>338</v>
      </c>
      <c r="G13" s="14">
        <v>6000</v>
      </c>
      <c r="H13" s="2"/>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16"/>
    </row>
    <row r="14" s="1" customFormat="1" ht="25" customHeight="1" spans="1:16382">
      <c r="A14" s="13" t="s">
        <v>336</v>
      </c>
      <c r="B14" s="13" t="s">
        <v>303</v>
      </c>
      <c r="C14" s="13" t="s">
        <v>323</v>
      </c>
      <c r="D14" s="13" t="s">
        <v>337</v>
      </c>
      <c r="E14" s="13" t="s">
        <v>338</v>
      </c>
      <c r="F14" s="13" t="s">
        <v>338</v>
      </c>
      <c r="G14" s="14">
        <v>7000</v>
      </c>
      <c r="H14" s="2"/>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6"/>
      <c r="XEX14" s="16"/>
      <c r="XEY14" s="16"/>
      <c r="XEZ14" s="16"/>
      <c r="XFA14" s="16"/>
      <c r="XFB14" s="16"/>
    </row>
    <row r="15" s="1" customFormat="1" ht="25" customHeight="1" spans="1:16382">
      <c r="A15" s="13" t="s">
        <v>192</v>
      </c>
      <c r="B15" s="13" t="s">
        <v>303</v>
      </c>
      <c r="C15" s="13" t="s">
        <v>323</v>
      </c>
      <c r="D15" s="13" t="s">
        <v>339</v>
      </c>
      <c r="E15" s="13" t="s">
        <v>340</v>
      </c>
      <c r="F15" s="13" t="s">
        <v>340</v>
      </c>
      <c r="G15" s="14">
        <v>3000</v>
      </c>
      <c r="H15" s="2"/>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6"/>
      <c r="XEM15" s="16"/>
      <c r="XEN15" s="16"/>
      <c r="XEO15" s="16"/>
      <c r="XEP15" s="16"/>
      <c r="XEQ15" s="16"/>
      <c r="XER15" s="16"/>
      <c r="XES15" s="16"/>
      <c r="XET15" s="16"/>
      <c r="XEU15" s="16"/>
      <c r="XEV15" s="16"/>
      <c r="XEW15" s="16"/>
      <c r="XEX15" s="16"/>
      <c r="XEY15" s="16"/>
      <c r="XEZ15" s="16"/>
      <c r="XFA15" s="16"/>
      <c r="XFB15" s="16"/>
    </row>
    <row r="16" s="1" customFormat="1" ht="25" customHeight="1" spans="1:16382">
      <c r="A16" s="13" t="s">
        <v>192</v>
      </c>
      <c r="B16" s="13" t="s">
        <v>303</v>
      </c>
      <c r="C16" s="13" t="s">
        <v>323</v>
      </c>
      <c r="D16" s="13" t="s">
        <v>339</v>
      </c>
      <c r="E16" s="13" t="s">
        <v>341</v>
      </c>
      <c r="F16" s="13" t="s">
        <v>341</v>
      </c>
      <c r="G16" s="14">
        <v>2000</v>
      </c>
      <c r="H16" s="2"/>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6"/>
      <c r="XEX16" s="16"/>
      <c r="XEY16" s="16"/>
      <c r="XEZ16" s="16"/>
      <c r="XFA16" s="16"/>
      <c r="XFB16" s="16"/>
    </row>
    <row r="17" s="1" customFormat="1" ht="25" customHeight="1" spans="1:16382">
      <c r="A17" s="13" t="s">
        <v>192</v>
      </c>
      <c r="B17" s="13" t="s">
        <v>303</v>
      </c>
      <c r="C17" s="13" t="s">
        <v>323</v>
      </c>
      <c r="D17" s="13" t="s">
        <v>339</v>
      </c>
      <c r="E17" s="13" t="s">
        <v>342</v>
      </c>
      <c r="F17" s="13" t="s">
        <v>342</v>
      </c>
      <c r="G17" s="14">
        <v>2000</v>
      </c>
      <c r="H17" s="2"/>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6"/>
      <c r="XEX17" s="16"/>
      <c r="XEY17" s="16"/>
      <c r="XEZ17" s="16"/>
      <c r="XFA17" s="16"/>
      <c r="XFB17" s="16"/>
    </row>
    <row r="18" s="1" customFormat="1" ht="25" customHeight="1" spans="1:16382">
      <c r="A18" s="13" t="s">
        <v>343</v>
      </c>
      <c r="B18" s="13" t="s">
        <v>303</v>
      </c>
      <c r="C18" s="13" t="s">
        <v>323</v>
      </c>
      <c r="D18" s="13" t="s">
        <v>344</v>
      </c>
      <c r="E18" s="13" t="s">
        <v>345</v>
      </c>
      <c r="F18" s="13" t="s">
        <v>345</v>
      </c>
      <c r="G18" s="14">
        <v>1926</v>
      </c>
      <c r="H18" s="2"/>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1" customFormat="1" ht="25" customHeight="1" spans="1:16382">
      <c r="A19" s="13" t="s">
        <v>346</v>
      </c>
      <c r="B19" s="13" t="s">
        <v>303</v>
      </c>
      <c r="C19" s="13" t="s">
        <v>323</v>
      </c>
      <c r="D19" s="13" t="s">
        <v>347</v>
      </c>
      <c r="E19" s="13" t="s">
        <v>348</v>
      </c>
      <c r="F19" s="13" t="s">
        <v>349</v>
      </c>
      <c r="G19" s="14">
        <v>2000</v>
      </c>
      <c r="H19" s="2"/>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row>
    <row r="20" s="1" customFormat="1" ht="25" customHeight="1" spans="1:16382">
      <c r="A20" s="13" t="s">
        <v>327</v>
      </c>
      <c r="B20" s="13" t="s">
        <v>303</v>
      </c>
      <c r="C20" s="13" t="s">
        <v>323</v>
      </c>
      <c r="D20" s="13" t="s">
        <v>350</v>
      </c>
      <c r="E20" s="13" t="s">
        <v>351</v>
      </c>
      <c r="F20" s="13" t="s">
        <v>352</v>
      </c>
      <c r="G20" s="14">
        <v>800</v>
      </c>
      <c r="H20" s="2"/>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6"/>
      <c r="XEX20" s="16"/>
      <c r="XEY20" s="16"/>
      <c r="XEZ20" s="16"/>
      <c r="XFA20" s="16"/>
      <c r="XFB20" s="16"/>
    </row>
    <row r="21" s="1" customFormat="1" ht="25" customHeight="1" spans="1:16382">
      <c r="A21" s="13" t="s">
        <v>353</v>
      </c>
      <c r="B21" s="13" t="s">
        <v>303</v>
      </c>
      <c r="C21" s="13" t="s">
        <v>323</v>
      </c>
      <c r="D21" s="13" t="s">
        <v>354</v>
      </c>
      <c r="E21" s="13" t="s">
        <v>355</v>
      </c>
      <c r="F21" s="13" t="s">
        <v>356</v>
      </c>
      <c r="G21" s="14">
        <v>483</v>
      </c>
      <c r="H21" s="2"/>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row>
    <row r="22" s="1" customFormat="1" ht="25" customHeight="1" spans="1:16382">
      <c r="A22" s="13" t="s">
        <v>357</v>
      </c>
      <c r="B22" s="13" t="s">
        <v>303</v>
      </c>
      <c r="C22" s="13" t="s">
        <v>323</v>
      </c>
      <c r="D22" s="13" t="s">
        <v>337</v>
      </c>
      <c r="E22" s="13" t="s">
        <v>358</v>
      </c>
      <c r="F22" s="13" t="s">
        <v>359</v>
      </c>
      <c r="G22" s="14">
        <v>244</v>
      </c>
      <c r="H22" s="2"/>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6"/>
      <c r="XEX22" s="16"/>
      <c r="XEY22" s="16"/>
      <c r="XEZ22" s="16"/>
      <c r="XFA22" s="16"/>
      <c r="XFB22" s="16"/>
    </row>
    <row r="23" s="1" customFormat="1" ht="25" customHeight="1" spans="1:16382">
      <c r="A23" s="13" t="s">
        <v>357</v>
      </c>
      <c r="B23" s="13" t="s">
        <v>303</v>
      </c>
      <c r="C23" s="13" t="s">
        <v>323</v>
      </c>
      <c r="D23" s="13" t="s">
        <v>337</v>
      </c>
      <c r="E23" s="13" t="s">
        <v>360</v>
      </c>
      <c r="F23" s="13" t="s">
        <v>361</v>
      </c>
      <c r="G23" s="14">
        <v>655</v>
      </c>
      <c r="H23" s="2"/>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row>
    <row r="24" s="1" customFormat="1" ht="25" customHeight="1" spans="1:16382">
      <c r="A24" s="13" t="s">
        <v>362</v>
      </c>
      <c r="B24" s="13" t="s">
        <v>303</v>
      </c>
      <c r="C24" s="13" t="s">
        <v>323</v>
      </c>
      <c r="D24" s="13" t="s">
        <v>363</v>
      </c>
      <c r="E24" s="13" t="s">
        <v>364</v>
      </c>
      <c r="F24" s="13" t="s">
        <v>364</v>
      </c>
      <c r="G24" s="14">
        <v>600</v>
      </c>
      <c r="H24" s="2"/>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row>
    <row r="25" s="1" customFormat="1" ht="25" customHeight="1" spans="1:16382">
      <c r="A25" s="13" t="s">
        <v>192</v>
      </c>
      <c r="B25" s="13" t="s">
        <v>303</v>
      </c>
      <c r="C25" s="13" t="s">
        <v>323</v>
      </c>
      <c r="D25" s="13" t="s">
        <v>365</v>
      </c>
      <c r="E25" s="13" t="s">
        <v>366</v>
      </c>
      <c r="F25" s="13" t="s">
        <v>366</v>
      </c>
      <c r="G25" s="14">
        <v>558</v>
      </c>
      <c r="H25" s="2"/>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c r="XFB25" s="16"/>
    </row>
    <row r="26" s="1" customFormat="1" ht="25" customHeight="1" spans="1:16382">
      <c r="A26" s="15" t="s">
        <v>192</v>
      </c>
      <c r="B26" s="15" t="s">
        <v>303</v>
      </c>
      <c r="C26" s="15" t="s">
        <v>323</v>
      </c>
      <c r="D26" s="13" t="s">
        <v>365</v>
      </c>
      <c r="E26" s="15" t="s">
        <v>367</v>
      </c>
      <c r="F26" s="15" t="s">
        <v>367</v>
      </c>
      <c r="G26" s="14">
        <v>479</v>
      </c>
      <c r="H26" s="2"/>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c r="XFB26" s="16"/>
    </row>
    <row r="27" s="1" customFormat="1" ht="25" customHeight="1" spans="1:16382">
      <c r="A27" s="15" t="s">
        <v>192</v>
      </c>
      <c r="B27" s="15" t="s">
        <v>303</v>
      </c>
      <c r="C27" s="15" t="s">
        <v>323</v>
      </c>
      <c r="D27" s="13" t="s">
        <v>365</v>
      </c>
      <c r="E27" s="15" t="s">
        <v>368</v>
      </c>
      <c r="F27" s="15" t="s">
        <v>368</v>
      </c>
      <c r="G27" s="14">
        <v>378</v>
      </c>
      <c r="H27" s="2"/>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c r="XFB27" s="16"/>
    </row>
    <row r="28" ht="25" customHeight="1" spans="1:16383">
      <c r="A28" s="15" t="s">
        <v>353</v>
      </c>
      <c r="B28" s="15" t="s">
        <v>303</v>
      </c>
      <c r="C28" s="15" t="s">
        <v>323</v>
      </c>
      <c r="D28" s="13">
        <v>2120399</v>
      </c>
      <c r="E28" s="15" t="s">
        <v>355</v>
      </c>
      <c r="F28" s="15" t="s">
        <v>369</v>
      </c>
      <c r="G28" s="14">
        <v>-260</v>
      </c>
      <c r="XFC28"/>
    </row>
  </sheetData>
  <mergeCells count="2">
    <mergeCell ref="A2:G2"/>
    <mergeCell ref="A5:F5"/>
  </mergeCells>
  <printOptions horizontalCentered="1"/>
  <pageMargins left="0.590277777777778" right="0.590277777777778" top="0.550694444444444" bottom="0.590277777777778" header="0.5" footer="0.5"/>
  <pageSetup paperSize="9" scale="71"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封面</vt:lpstr>
      <vt:lpstr>目录</vt:lpstr>
      <vt:lpstr>1.2024年市本级公共预算</vt:lpstr>
      <vt:lpstr>2.2024年市本级基金</vt:lpstr>
      <vt:lpstr>3.新增债务限额分配</vt:lpstr>
      <vt:lpstr>4.市本级一般债项目表</vt:lpstr>
      <vt:lpstr>5.市本级专项债项目表</vt:lpstr>
      <vt:lpstr>6.置换重新安排项目情况表</vt:lpstr>
      <vt:lpstr>7.新增结转资金情况表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未定义</dc:creator>
  <cp:lastModifiedBy>未定义</cp:lastModifiedBy>
  <dcterms:created xsi:type="dcterms:W3CDTF">2022-05-19T23:14:00Z</dcterms:created>
  <dcterms:modified xsi:type="dcterms:W3CDTF">2024-09-12T08:42:45Z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469EE8AEEACA447F98460F8B94581987_12</vt:lpwstr>
  </property>
  <property fmtid="{D5CDD505-2E9C-101B-9397-08002B2CF9AE}" pid="4" name="KSOReadingLayout">
    <vt:bool>true</vt:bool>
  </property>
</Properties>
</file>