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5200" windowHeight="12090" firstSheet="1" activeTab="5"/>
  </bookViews>
  <sheets>
    <sheet name="ZLVNYM" sheetId="45" state="hidden" r:id="rId1"/>
    <sheet name="2019年全市公共预算" sheetId="92" r:id="rId2"/>
    <sheet name="2019年市本级公共预算" sheetId="93" r:id="rId3"/>
    <sheet name="2020年全市公共预算" sheetId="78" r:id="rId4"/>
    <sheet name="2020年市本级公共预算" sheetId="79" r:id="rId5"/>
    <sheet name="2019年全市基金" sheetId="94" r:id="rId6"/>
    <sheet name="2019年市本级基金" sheetId="95" r:id="rId7"/>
    <sheet name="2020年全市基金" sheetId="80" r:id="rId8"/>
    <sheet name="2020年市本级基金" sheetId="81" r:id="rId9"/>
    <sheet name="2019年全市国资预算收支表 (2)" sheetId="72" r:id="rId10"/>
    <sheet name="2019年市本级国资预算收支表 (2)" sheetId="73" r:id="rId11"/>
    <sheet name="2020年全市国资预算收支表 (2)" sheetId="74" r:id="rId12"/>
    <sheet name="2020年市本级国资预算收支表 (2)" sheetId="75" r:id="rId13"/>
    <sheet name="2019年全市社保基金 (增加调整数)" sheetId="86" r:id="rId14"/>
    <sheet name="2020社保 (调减工伤数)" sheetId="87" r:id="rId15"/>
  </sheets>
  <definedNames>
    <definedName name="_3_?" localSheetId="1">#REF!</definedName>
    <definedName name="_3_?" localSheetId="9">#REF!</definedName>
    <definedName name="_3_?" localSheetId="5">#REF!</definedName>
    <definedName name="_3_?" localSheetId="13">#REF!</definedName>
    <definedName name="_3_?" localSheetId="2">#REF!</definedName>
    <definedName name="_3_?" localSheetId="10">#REF!</definedName>
    <definedName name="_3_?" localSheetId="6">#REF!</definedName>
    <definedName name="_3_?" localSheetId="11">#REF!</definedName>
    <definedName name="_3_?" localSheetId="12">#REF!</definedName>
    <definedName name="_3_?" localSheetId="14">#REF!</definedName>
    <definedName name="_3_?">#REF!</definedName>
    <definedName name="_6_??????" localSheetId="1">#REF!</definedName>
    <definedName name="_6_??????" localSheetId="9">#REF!</definedName>
    <definedName name="_6_??????" localSheetId="5">#REF!</definedName>
    <definedName name="_6_??????" localSheetId="13">#REF!</definedName>
    <definedName name="_6_??????" localSheetId="2">#REF!</definedName>
    <definedName name="_6_??????" localSheetId="10">#REF!</definedName>
    <definedName name="_6_??????" localSheetId="6">#REF!</definedName>
    <definedName name="_6_??????" localSheetId="11">#REF!</definedName>
    <definedName name="_6_??????" localSheetId="12">#REF!</definedName>
    <definedName name="_6_??????" localSheetId="14">#REF!</definedName>
    <definedName name="_6_??????">#REF!</definedName>
    <definedName name="_xlnm.Print_Area" localSheetId="1">'2019年全市公共预算'!$A$1:$T$43</definedName>
    <definedName name="_xlnm.Print_Area" localSheetId="9">'2019年全市国资预算收支表 (2)'!$A$1:$O$15</definedName>
    <definedName name="_xlnm.Print_Area" localSheetId="5">'2019年全市基金'!$A$1:$T$25</definedName>
    <definedName name="_xlnm.Print_Area" localSheetId="13">'2019年全市社保基金 (增加调整数)'!$A$1:$S$39</definedName>
    <definedName name="_xlnm.Print_Area" localSheetId="2">'2019年市本级公共预算'!$A$1:$T$43</definedName>
    <definedName name="_xlnm.Print_Area" localSheetId="10">'2019年市本级国资预算收支表 (2)'!$A$1:$O$16</definedName>
    <definedName name="_xlnm.Print_Area" localSheetId="6">'2019年市本级基金'!$A$1:$T$24</definedName>
    <definedName name="_xlnm.Print_Area" localSheetId="3">'2020年全市公共预算'!$A$1:$M$43</definedName>
    <definedName name="_xlnm.Print_Area" localSheetId="11">'2020年全市国资预算收支表 (2)'!$A$1:$J$16</definedName>
    <definedName name="_xlnm.Print_Area" localSheetId="7">'2020年全市基金'!$A$1:$M$23</definedName>
    <definedName name="_xlnm.Print_Area" localSheetId="4">'2020年市本级公共预算'!$A$1:$M$42</definedName>
    <definedName name="_xlnm.Print_Area" localSheetId="12">'2020年市本级国资预算收支表 (2)'!$A$1:$J$16</definedName>
    <definedName name="_xlnm.Print_Area" localSheetId="8">'2020年市本级基金'!$A$1:$M$24</definedName>
    <definedName name="_xlnm.Print_Area" localSheetId="14">'2020社保 (调减工伤数)'!$A$1:$N$27</definedName>
    <definedName name="_xlnm.Print_Area">#REF!</definedName>
    <definedName name="Z_1EDF9D2D_F302_4F56_9524_EBE6E9386DAE_.wvu.Cols" localSheetId="6" hidden="1">'2019年市本级基金'!#REF!,'2019年市本级基金'!#REF!</definedName>
    <definedName name="Z_1EDF9D2D_F302_4F56_9524_EBE6E9386DAE_.wvu.Cols" localSheetId="8" hidden="1">'2020年市本级基金'!#REF!,'2020年市本级基金'!#REF!</definedName>
    <definedName name="Z_1EDF9D2D_F302_4F56_9524_EBE6E9386DAE_.wvu.PrintArea" localSheetId="6" hidden="1">'2019年市本级基金'!$A$2:$Q$25</definedName>
    <definedName name="Z_1EDF9D2D_F302_4F56_9524_EBE6E9386DAE_.wvu.PrintArea" localSheetId="8" hidden="1">'2020年市本级基金'!$A$2:$L$25</definedName>
    <definedName name="Z_DF95FD0B_57F2_4AD8_A56B_0BFA48D398AB_.wvu.Cols" localSheetId="6" hidden="1">'2019年市本级基金'!#REF!,'2019年市本级基金'!#REF!</definedName>
    <definedName name="Z_DF95FD0B_57F2_4AD8_A56B_0BFA48D398AB_.wvu.Cols" localSheetId="8" hidden="1">'2020年市本级基金'!#REF!,'2020年市本级基金'!#REF!</definedName>
    <definedName name="Z_DF95FD0B_57F2_4AD8_A56B_0BFA48D398AB_.wvu.PrintArea" localSheetId="6" hidden="1">'2019年市本级基金'!$A$2:$Q$25</definedName>
    <definedName name="Z_DF95FD0B_57F2_4AD8_A56B_0BFA48D398AB_.wvu.PrintArea" localSheetId="8" hidden="1">'2020年市本级基金'!$A$2:$L$25</definedName>
  </definedNames>
  <calcPr calcId="144525"/>
</workbook>
</file>

<file path=xl/comments1.xml><?xml version="1.0" encoding="utf-8"?>
<comments xmlns="http://schemas.openxmlformats.org/spreadsheetml/2006/main">
  <authors>
    <author>86139</author>
  </authors>
  <commentList>
    <comment ref="A19" authorId="0">
      <text>
        <r>
          <rPr>
            <b/>
            <sz val="9"/>
            <rFont val="宋体"/>
            <charset val="134"/>
          </rPr>
          <t>86139:</t>
        </r>
        <r>
          <rPr>
            <sz val="9"/>
            <rFont val="宋体"/>
            <charset val="134"/>
          </rPr>
          <t xml:space="preserve">
标红色四行须隐藏</t>
        </r>
      </text>
    </comment>
  </commentList>
</comments>
</file>

<file path=xl/comments2.xml><?xml version="1.0" encoding="utf-8"?>
<comments xmlns="http://schemas.openxmlformats.org/spreadsheetml/2006/main">
  <authors>
    <author>86139</author>
  </authors>
  <commentList>
    <comment ref="A19" authorId="0">
      <text>
        <r>
          <rPr>
            <b/>
            <sz val="9"/>
            <rFont val="宋体"/>
            <charset val="134"/>
          </rPr>
          <t>86139:</t>
        </r>
        <r>
          <rPr>
            <sz val="9"/>
            <rFont val="宋体"/>
            <charset val="134"/>
          </rPr>
          <t xml:space="preserve">
标红色四行须隐藏</t>
        </r>
      </text>
    </comment>
  </commentList>
</comments>
</file>

<file path=xl/comments3.xml><?xml version="1.0" encoding="utf-8"?>
<comments xmlns="http://schemas.openxmlformats.org/spreadsheetml/2006/main">
  <authors>
    <author>86139</author>
  </authors>
  <commentList>
    <comment ref="A19" authorId="0">
      <text>
        <r>
          <rPr>
            <b/>
            <sz val="9"/>
            <rFont val="宋体"/>
            <charset val="134"/>
          </rPr>
          <t>86139:</t>
        </r>
        <r>
          <rPr>
            <sz val="9"/>
            <rFont val="宋体"/>
            <charset val="134"/>
          </rPr>
          <t xml:space="preserve">
标红色四行须隐藏</t>
        </r>
      </text>
    </comment>
  </commentList>
</comments>
</file>

<file path=xl/comments4.xml><?xml version="1.0" encoding="utf-8"?>
<comments xmlns="http://schemas.openxmlformats.org/spreadsheetml/2006/main">
  <authors>
    <author>86139</author>
  </authors>
  <commentList>
    <comment ref="A19" authorId="0">
      <text>
        <r>
          <rPr>
            <b/>
            <sz val="9"/>
            <rFont val="宋体"/>
            <charset val="134"/>
          </rPr>
          <t>86139:</t>
        </r>
        <r>
          <rPr>
            <sz val="9"/>
            <rFont val="宋体"/>
            <charset val="134"/>
          </rPr>
          <t xml:space="preserve">
标红色四行须隐藏</t>
        </r>
      </text>
    </comment>
  </commentList>
</comments>
</file>

<file path=xl/comments5.xml><?xml version="1.0" encoding="utf-8"?>
<comments xmlns="http://schemas.openxmlformats.org/spreadsheetml/2006/main">
  <authors>
    <author>86139</author>
  </authors>
  <commentList>
    <comment ref="I4" authorId="0">
      <text>
        <r>
          <rPr>
            <b/>
            <sz val="9"/>
            <rFont val="宋体"/>
            <charset val="134"/>
          </rPr>
          <t>86139:</t>
        </r>
        <r>
          <rPr>
            <sz val="9"/>
            <rFont val="宋体"/>
            <charset val="134"/>
          </rPr>
          <t xml:space="preserve">
该列需隐藏</t>
        </r>
      </text>
    </comment>
  </commentList>
</comments>
</file>

<file path=xl/sharedStrings.xml><?xml version="1.0" encoding="utf-8"?>
<sst xmlns="http://schemas.openxmlformats.org/spreadsheetml/2006/main" count="867" uniqueCount="383">
  <si>
    <t>附表1</t>
  </si>
  <si>
    <t xml:space="preserve">汕头市2019年一般公共预算收支执行情况表 </t>
  </si>
  <si>
    <t>单位：万元</t>
  </si>
  <si>
    <t>收　　　　　入</t>
  </si>
  <si>
    <t>2018年
决算数</t>
  </si>
  <si>
    <t>2019年
预算数</t>
  </si>
  <si>
    <t>2019年
预算
调整数</t>
  </si>
  <si>
    <t>2019年
执行数</t>
  </si>
  <si>
    <t>为预算
调整%</t>
  </si>
  <si>
    <t>比预算
调整
+、-额</t>
  </si>
  <si>
    <t>比上年
决算
+、-%</t>
  </si>
  <si>
    <t>比上年
决算
+、-额</t>
  </si>
  <si>
    <t>说  明</t>
  </si>
  <si>
    <t>支出功能分类</t>
  </si>
  <si>
    <t>为上年
决算
+、-%</t>
  </si>
  <si>
    <t>一、税收收入</t>
  </si>
  <si>
    <t xml:space="preserve"> 
1.收入总计增加，主要是上级补助我市转移支付收入增加。
2.调入预算稳定调节金减少，主要是按收支实际执行情况安排预算稳定调节金。
3.调入资金增加，主要是增加从政府性基金预算及其他资金，调入一般公共预算统筹使用。</t>
  </si>
  <si>
    <t>一、一般公共服务</t>
  </si>
  <si>
    <t xml:space="preserve">
 1.教育支出增加，主要是省厅新增下达广东以色列理工学院南校区建设项目省级补助资金2.8亿元、2019年办学经费补助0.9亿元等转移支付资金。
 2.科学技术支出增加，主要是省厅下达2019年加大工业企业技术改造奖励力度资金8145万元、2019年广东省科技专项资金2500万元和2019年广东省科技创新战略专项资金1149万元等转移支付资金。
 3.文化体育与传媒支出增加，主要是：一是为助力汕头市创建全国文明城市工作，全市加大创文强管资金投入，转列相应科目；二是省下达2019年省补齐人均公共文化财政支出短板奖补资金9473万元等转移支付资金。
 4.社会保障和就业支出增加，主要是省厅下达基本养老金补助收入10.6亿元，比上年增加5.2亿元。
 5.城乡社区支出增加，主要是省下达2019年粤东西北新区基础设施建设补助清算资金58137万元等。
 6.灾害防治及应急管理支出增加，主要是：一是省下达专职消防队员补助经费472万元；二是根据机构改革经费划转情况转列此科目（“灾害防治及应急管理支出”为2019年新设支出科目）。
 7.地方政府债务付息、发行费用支出及还本支出减少，主要是按实际付息还本和支付发行费需求收回地方债还贷资金等项目资金结余。
 8.其他支出增加，主要是省下达澄海区新型城镇化综合开发建设PPP项目100万元等。
 9.结转下年支出增加，主要是根据部分项目执行进度需结转使用。
</t>
  </si>
  <si>
    <t xml:space="preserve">    其中：增值税</t>
  </si>
  <si>
    <t>二、外交</t>
  </si>
  <si>
    <t xml:space="preserve">          企业所得税</t>
  </si>
  <si>
    <t>三、国防</t>
  </si>
  <si>
    <t xml:space="preserve">          契税</t>
  </si>
  <si>
    <t>四、公共安全</t>
  </si>
  <si>
    <t xml:space="preserve">             城市维护建设税</t>
  </si>
  <si>
    <t>五、教育</t>
  </si>
  <si>
    <t xml:space="preserve">          房产税</t>
  </si>
  <si>
    <t>六、科学技术</t>
  </si>
  <si>
    <t xml:space="preserve">             城镇土地使用税</t>
  </si>
  <si>
    <t>七、文化旅游体育与传媒</t>
  </si>
  <si>
    <t xml:space="preserve">          土地增值税</t>
  </si>
  <si>
    <t>八、社会保障和就业</t>
  </si>
  <si>
    <t xml:space="preserve">          个人所得税</t>
  </si>
  <si>
    <t>九、卫生健康</t>
  </si>
  <si>
    <t xml:space="preserve">          其他税收收入</t>
  </si>
  <si>
    <t>十、节能环保</t>
  </si>
  <si>
    <t>十一、城乡社区</t>
  </si>
  <si>
    <t>十二、农林水</t>
  </si>
  <si>
    <t>十三、交通运输</t>
  </si>
  <si>
    <t>十四、工业商业金融等</t>
  </si>
  <si>
    <t xml:space="preserve">      其中：资源勘探信息等</t>
  </si>
  <si>
    <t xml:space="preserve">          商业服务业等</t>
  </si>
  <si>
    <t xml:space="preserve">          金融</t>
  </si>
  <si>
    <t xml:space="preserve">          粮油物资储备</t>
  </si>
  <si>
    <t>二、非税收入</t>
  </si>
  <si>
    <t>十五、援助其他地区</t>
  </si>
  <si>
    <t xml:space="preserve">    其中：专项收入</t>
  </si>
  <si>
    <t>十六、自然资源海洋气象等</t>
  </si>
  <si>
    <t xml:space="preserve">               行政事业性收费收入  </t>
  </si>
  <si>
    <t>十七、住房保障</t>
  </si>
  <si>
    <t xml:space="preserve">          罚没收入</t>
  </si>
  <si>
    <t>十八、灾害防治及应急管理</t>
  </si>
  <si>
    <t xml:space="preserve">                   国有资源（资产）有偿使用收入</t>
  </si>
  <si>
    <t>十九、预备费</t>
  </si>
  <si>
    <t xml:space="preserve">               政府住房基金收入</t>
  </si>
  <si>
    <t>二十、地方政府债务付息及发行费用</t>
  </si>
  <si>
    <t xml:space="preserve">          其他非税收入</t>
  </si>
  <si>
    <t>二十一、其他</t>
  </si>
  <si>
    <t>本年收入小计</t>
  </si>
  <si>
    <t>本年支出小计</t>
  </si>
  <si>
    <t>返还性收入</t>
  </si>
  <si>
    <t>上解上级支出</t>
  </si>
  <si>
    <t>上级补助收入</t>
  </si>
  <si>
    <t>地方政府一般债务还本支出</t>
  </si>
  <si>
    <t>债务转贷收入</t>
  </si>
  <si>
    <t>补充预算稳定调节基金</t>
  </si>
  <si>
    <t>调入预算稳定调节基金</t>
  </si>
  <si>
    <t>调出资金</t>
  </si>
  <si>
    <t>调入资金</t>
  </si>
  <si>
    <t>设置预算周转金</t>
  </si>
  <si>
    <t>国债转贷资金上年结余</t>
  </si>
  <si>
    <t>待偿债置换一般债券结余</t>
  </si>
  <si>
    <t>待偿债置换一般债券上年结余</t>
  </si>
  <si>
    <t>国债转贷资金结余</t>
  </si>
  <si>
    <t>上年结余</t>
  </si>
  <si>
    <t>结转下年支出</t>
  </si>
  <si>
    <t>净结余</t>
  </si>
  <si>
    <t>收 入 总 计</t>
  </si>
  <si>
    <t>支 出 总 计</t>
  </si>
  <si>
    <t>附表2</t>
  </si>
  <si>
    <t>汕头市本级2019年一般公共预算收支执行情况表</t>
  </si>
  <si>
    <t>2019年                    预算数</t>
  </si>
  <si>
    <t xml:space="preserve">
1.收入总计增加，主要是上级补助我市转移支付收入增加。
2.调入资金增加，主要是按规定调出政府性基金结余资金，补充预算稳定调节金。
</t>
  </si>
  <si>
    <t xml:space="preserve"> 
 1.一般公共预算服务支出减少，主要是安排绩效奖金等人员支出按拨付部门列支适应科目；以及部分项目按进度结转下年支出。
 2.教育支出增加，主要是省厅下达2019年广东以色列理工学院南校区建设项目省级补助资金2.8亿元等。
 3.文化体育与传媒支出增加，主要是一是为助力汕头市创建全国文明城市工作，市本级加大创文强管资金投入，转列相应科目；二是省下达2019年省补齐人均公共文化财政支出短板奖补资金（市本级4293万元）等。
 4.卫生健康支出增加，主要是省下达市中心医院高水平医院重点建设医院补助资金1亿元等。
 5.城乡社区支出增加，主要是省下达2019年粤东西北新区基础设施建设补助清算资金（市本级24837万元）等。
 6.农林水支出增加，主要是新增区县上解2019年海门湾桥闸和练江水闸重建工程区级配套资金6142万元，转列本级农林水支出。
 7.灾害防治及应急管理支出增加，主要是省下达2019年政府专职消防队员补助经费预算指标114万元等资金。
 9.补助下级支出增加，主要是下达中  央、省增加各区县转移支付资金。
 10.地方政府一般债务还本支出减少，主要是按实际还本需求收回地方债还贷资金等项目资金结余。
 11.结转下年支出增加，主要是根据部分项目执行进度需结转使用。</t>
  </si>
  <si>
    <t xml:space="preserve">            城市维护建设税</t>
  </si>
  <si>
    <t xml:space="preserve">            城镇土地使用税</t>
  </si>
  <si>
    <t xml:space="preserve">             行政事业性收费收入</t>
  </si>
  <si>
    <t>其中：资源勘探信息等</t>
  </si>
  <si>
    <t>商业服务业等</t>
  </si>
  <si>
    <t>金融</t>
  </si>
  <si>
    <t>粮油物资储备</t>
  </si>
  <si>
    <t xml:space="preserve">                  国有资源（资产）有偿使用收入</t>
  </si>
  <si>
    <t xml:space="preserve">             政府住房基金收入</t>
  </si>
  <si>
    <t>补助下级支出</t>
  </si>
  <si>
    <t>债务转贷支出</t>
  </si>
  <si>
    <t>下级上解收入</t>
  </si>
  <si>
    <t>附表3</t>
  </si>
  <si>
    <t xml:space="preserve">汕头市2020年一般公共预算收支情况表 </t>
  </si>
  <si>
    <t>2019年                            
执行数</t>
  </si>
  <si>
    <t>2020年
预算数</t>
  </si>
  <si>
    <t>比上年                       +、-%</t>
  </si>
  <si>
    <t>比上年                        +、-额</t>
  </si>
  <si>
    <t>2019年                            
预算数</t>
  </si>
  <si>
    <t>2019年                            
预算
调整数</t>
  </si>
  <si>
    <t>比上年预算
+、-%</t>
  </si>
  <si>
    <t>比上年预算
+、-额</t>
  </si>
  <si>
    <t>1.2020年全市一般公共预算收入预计增长4%。
2.收入总计减少，主要是省尚未下达部分上级补助收  入、上年结余及债务转贷收入减少：
(1)上级补助收入减少，主要是2019年为全年数据，2020年预算数是在已收到的省提前下达资金基础上，结合2019年执行情况预计编  列。
(2)上年结余收入减少主要是2019年加快支出，结转下年项目资金减少。
(3)债务转贷收入减少主要是目前先按提前批额度编列，年中待省正式下达后据实编列。</t>
  </si>
  <si>
    <t>1.自然资源海洋气象等支出减少主要是上年结转资金减  少。
2.灾害防治及应急管理支出增加主要是2019年机构改革后，市应急局和市公安消防局等单位相关支出调列至该科目反映。
3.其他支出减少主要是根据实际使用方向调列相应科目反映。
4.上解上级支出主要是增加基本公共服务领域省级与市县共同财政事权和支出责任划分改革支出划转7.1亿元。</t>
  </si>
  <si>
    <t xml:space="preserve">   企业所得税</t>
  </si>
  <si>
    <t xml:space="preserve">   契税</t>
  </si>
  <si>
    <t xml:space="preserve">   城市维护建设税</t>
  </si>
  <si>
    <t xml:space="preserve">   房产税</t>
  </si>
  <si>
    <t xml:space="preserve">   城镇土地使用税</t>
  </si>
  <si>
    <t xml:space="preserve">   土地增值税</t>
  </si>
  <si>
    <t xml:space="preserve">   车船税</t>
  </si>
  <si>
    <t xml:space="preserve">   印花税</t>
  </si>
  <si>
    <t xml:space="preserve">   个人所得税</t>
  </si>
  <si>
    <t xml:space="preserve">   其他税收收入</t>
  </si>
  <si>
    <t xml:space="preserve">      资源勘探信息等</t>
  </si>
  <si>
    <t xml:space="preserve">      商业服务业等</t>
  </si>
  <si>
    <t xml:space="preserve">      金融支出</t>
  </si>
  <si>
    <t xml:space="preserve">      粮油物资储备</t>
  </si>
  <si>
    <t>十五、援助其他地区支出</t>
  </si>
  <si>
    <t xml:space="preserve">   行政事业性收费收入</t>
  </si>
  <si>
    <t xml:space="preserve">   罚没收入</t>
  </si>
  <si>
    <t xml:space="preserve">   国有资本经营收入</t>
  </si>
  <si>
    <t xml:space="preserve">    国有资源（资产）有偿使用收入</t>
  </si>
  <si>
    <t>二十一、其他支出</t>
  </si>
  <si>
    <t xml:space="preserve">   政府住房基金收入</t>
  </si>
  <si>
    <t xml:space="preserve">   其他非税收入</t>
  </si>
  <si>
    <t>地方政府债务还本支出</t>
  </si>
  <si>
    <t>动用预算稳定调节基金</t>
  </si>
  <si>
    <t>一般公共预算调出资金</t>
  </si>
  <si>
    <t>上年结余收入</t>
  </si>
  <si>
    <t>附表4</t>
  </si>
  <si>
    <t xml:space="preserve">汕头市本级2020年一般公共预算收支情况表 </t>
  </si>
  <si>
    <t>比上年
+、-%</t>
  </si>
  <si>
    <t>比上年
+、-额</t>
  </si>
  <si>
    <t>比上年
预算
+、-额</t>
  </si>
  <si>
    <t xml:space="preserve">
1.教育支出增加主要是2019年事业单位经费保障提高相应增加支出以及预计上级补助资金增加。
2.科学技术支出增加主要是2020年市人才发展专项资金安排1.8亿元，比上年增加安排0.8亿元。
3.文化旅游体育与传媒增加主要是加大公共文化投入以及加大对“创文”、筹备亚青会等工作的资金保障，其中新增安排亚青会前期经费1亿元以及融媒集团、文化集团改革专项经费共0.9亿元。
4.社会保障和就业支出增加主要是新增安排市直全额单位职业年金记账做实财政补助1亿元、市直机关事业单位基本养老保险基金统筹财政补差增支1.3亿元、事业单位改企、改制、改革专项经费0.5亿元以及年终离退休人员慰问金1.5亿元按照实际列支科目情况调列该科目反映。
5.卫生健康支出增加主要是新增安排支持创建区域医疗中心建设专项资金1.4亿元（另在政府性基金安排1.6亿元）、自然灾害及地方病防控经费2亿元以及增加市属高水平医院重点建设医院省级补助资金。
6.城乡社区支出减少主要是2020年中心城区污水处理服务费、污泥处置费等项目调列政府性基金预算安排。
7.工业商业金融等支出增加主要是新增安排支持企业复工复产新增贷款贴息和政府性担保公司担保费补贴1亿元、金源公司偿还原汕头商行债务资金1.1亿元。
8.住房保障支出增加主要是2019年住房改革补贴及住房公积金提标相应增加支出。
9.灾害防治及应急管理支出增加主要是2019年机构改革后，市应急局和市公安消防局等单位相关支出调列至该其他支出减少主要是根据实际使用方向调列相应科目反映。</t>
  </si>
  <si>
    <t>1.2020年市本级一般公共预算收入预计下降3.1%，可比增长4%。
2.收入总计减少，主要是省尚未下达部分上级补助收  入、上年结余及债务转贷收入减少：
(1)上级补助收入减少，主要是2019年为全年数据，2020年预算数是在已收到的省提前下达资金基础上，结合2019年执行情况预计编列。
(2)上年结余收入减少主要是2019年加快支出及加大清理盘活力度，结转下年项目资金减  少。
(3)债务转贷收入减少主要是目前先按提前批额度编列，年中待省正式下达后据实编列。</t>
  </si>
  <si>
    <t>企业所得税</t>
  </si>
  <si>
    <t>契税</t>
  </si>
  <si>
    <t>城市维护建设税</t>
  </si>
  <si>
    <t>房产税</t>
  </si>
  <si>
    <t>城镇土地使用税</t>
  </si>
  <si>
    <t>土地增值税</t>
  </si>
  <si>
    <t>车船税</t>
  </si>
  <si>
    <t>个人所得税</t>
  </si>
  <si>
    <t>其他税收收入</t>
  </si>
  <si>
    <t>行政事业性收费收入</t>
  </si>
  <si>
    <t>罚没收入</t>
  </si>
  <si>
    <t>国有资源（资产）有偿使用收入</t>
  </si>
  <si>
    <t>政府住房基金收入</t>
  </si>
  <si>
    <t>其他非税收入</t>
  </si>
  <si>
    <t>附表5</t>
  </si>
  <si>
    <t xml:space="preserve">汕头市2019年政府性基金预算收支执行情况表 </t>
  </si>
  <si>
    <t>2019年汇总预算调整数</t>
  </si>
  <si>
    <t>为汇总预算
调整%</t>
  </si>
  <si>
    <t>比汇总预算调整
+、-额</t>
  </si>
  <si>
    <t>比上年决算
+、-%</t>
  </si>
  <si>
    <t>比上年决算
+、-额</t>
  </si>
  <si>
    <t>说明</t>
  </si>
  <si>
    <t>比汇总
预算调整+、-额</t>
  </si>
  <si>
    <t>政府性基金收入</t>
  </si>
  <si>
    <t xml:space="preserve">    </t>
  </si>
  <si>
    <t>一、文化体育与传媒支出</t>
  </si>
  <si>
    <t xml:space="preserve"> 1.文化体育与传媒支出减少，主要是龙湖区根据省厅年终结算对账结果进行科目调整。
 2.社会保障和就业支出减少，主要是龙湖区根据省厅年终结算对账结果进行科目调整。
 3.城乡社区支出减少，主要根据省厅决算通知，调整其他专项债券资金列支科目，调整为“其他支出”。
 4.农林水支出减少，主要是龙湖区根据省厅年终结算对账结果进行科目调整。
 5.其他支出增加，主要根据省厅决算通知，调整其他专项债券资金列支科目，调整为“其他支出”。
 6.上解支出增加，主要是对南澳县的政府性基金转移支付与省结算转为上解省支  出。
 7.调出资金增加，按规定比例调出政府性基金结余资金，补充一般公共预算预算稳定调节金。</t>
  </si>
  <si>
    <t xml:space="preserve">  其中：国有土地使用权出让收入</t>
  </si>
  <si>
    <t>二、社会保障和就业支出</t>
  </si>
  <si>
    <t xml:space="preserve"> 国有土地收益基金收入</t>
  </si>
  <si>
    <t>三、城乡社区支出</t>
  </si>
  <si>
    <t xml:space="preserve"> 农业土地开发资金收入</t>
  </si>
  <si>
    <t>四、农林水支出</t>
  </si>
  <si>
    <t xml:space="preserve"> 城市基础设施配套费收入</t>
  </si>
  <si>
    <t>五、交通运输支出</t>
  </si>
  <si>
    <t xml:space="preserve"> 车辆通行费</t>
  </si>
  <si>
    <t>六、资源勘探信息等支出</t>
  </si>
  <si>
    <t xml:space="preserve"> 污水处理费收入</t>
  </si>
  <si>
    <t>七、商业服务业等支出</t>
  </si>
  <si>
    <t xml:space="preserve"> 彩票公益金收入 </t>
  </si>
  <si>
    <t>八、地方政府债务付息及发行费用支出</t>
  </si>
  <si>
    <t xml:space="preserve"> 其他政府性基金收入</t>
  </si>
  <si>
    <t>九、其他支出</t>
  </si>
  <si>
    <t>地方政府专项债务还本支出</t>
  </si>
  <si>
    <t>上年结余收入（含上年结转支出）</t>
  </si>
  <si>
    <t>年终结余（含结转下年支出）</t>
  </si>
  <si>
    <t>附表6</t>
  </si>
  <si>
    <t xml:space="preserve">汕头市本级2019年政府性基金预算收支执行情况表 </t>
  </si>
  <si>
    <t>为预算调整%</t>
  </si>
  <si>
    <t>比预算调整
+、-额</t>
  </si>
  <si>
    <t xml:space="preserve">  
政府性基金收入增加，主要是：一是国有土地使用权出让收入增加；二是城市基础设施配套费收入增加。
</t>
  </si>
  <si>
    <t xml:space="preserve">
 1.城乡社区支出减少，主要根据省厅决算通知，调整其他专项债券资金列支科目，调整为“其他支出”。
 2.其他支出增加，主要根据省厅决算通知，调整其他专项债券资金列支科目，调整为“其他支出”。
 3.补助下级支出减少，主要是根据省和区县进行工业企业技术改造事后奖补配套资金等转移支付资金清算，相应抵扣补助区县支出。
 4.上解支出增加，主要是对南澳县的政府性基金转移支付与省结算转为上解省支出。
 5.调出资金增加，按规定比例调出政府性基金结余资金，补充一般公共预算预算稳定调节金。
</t>
  </si>
  <si>
    <t>国有土地收益基金收入</t>
  </si>
  <si>
    <t>农业土地开发资金收入</t>
  </si>
  <si>
    <t>城市基础设施配套费收入</t>
  </si>
  <si>
    <t>车辆通行费</t>
  </si>
  <si>
    <t>污水处理费收入</t>
  </si>
  <si>
    <t>彩票公益金收入</t>
  </si>
  <si>
    <t>其他政府性基金收入</t>
  </si>
  <si>
    <t>附表7</t>
  </si>
  <si>
    <t xml:space="preserve">汕头市2020年政府性基金预算收支情况表 </t>
  </si>
  <si>
    <t>比上年
预算
+、-%</t>
  </si>
  <si>
    <t>1.政府性基金增加主要是国土出让预期收入增加。
2.上年结余收入减少主要是2019年加快支出及加大清理盘活力度，结转下年项目资金减
少。</t>
  </si>
  <si>
    <t>1.城乡社区支出增加主要是国有土地使用权出让预期收入增加相应增加支出。
2.交通运输支出减少主要是按照市政府“自2020年起停征礐石大桥车辆通行费”决定，相应减少市本级车辆通行费安排的支出。
3.其他支出增加主要是增加新增债提前批安排的支出。</t>
  </si>
  <si>
    <t xml:space="preserve">     国有土地收益基金收入</t>
  </si>
  <si>
    <t>三、节能环保支出</t>
  </si>
  <si>
    <t xml:space="preserve">     农业土地开发资金收入</t>
  </si>
  <si>
    <t>四、城乡社区支出</t>
  </si>
  <si>
    <t xml:space="preserve">     城市基础设施配套费收入</t>
  </si>
  <si>
    <t>五、农林水支出</t>
  </si>
  <si>
    <t xml:space="preserve">     车辆通行费  </t>
  </si>
  <si>
    <t>六、交通运输支出</t>
  </si>
  <si>
    <t xml:space="preserve">     污水处理费收入</t>
  </si>
  <si>
    <t>七、资源勘探信息等支出</t>
  </si>
  <si>
    <t xml:space="preserve">     彩票公益金收入</t>
  </si>
  <si>
    <t xml:space="preserve">     其他政府性基金收入</t>
  </si>
  <si>
    <t>附表8</t>
  </si>
  <si>
    <t xml:space="preserve">汕头市本级2020年政府性基金预算收支情况表 </t>
  </si>
  <si>
    <t>比上年
预算
 +、-额</t>
  </si>
  <si>
    <t xml:space="preserve">
1.政府性基金增加主要是国土出让预期收入增加。
2.上年结余收入减少主要是2019年加快支出，加大清理盘活力度，结转下年项目资金减少。</t>
  </si>
  <si>
    <t xml:space="preserve">
1.城乡社区支出增加主要是国有土地使用权出让收入预期增加相应增加支出。
2.交通运输支出减少主要是按照市政府“自2020年起停征礐石大桥车辆通行费”决定，相应减少车辆通行费安排的支出。
3.其他支出增加主要是增加新增债提前批安排的支出。</t>
  </si>
  <si>
    <t xml:space="preserve">        国有土地收益基金收入</t>
  </si>
  <si>
    <t xml:space="preserve">        农业土地开发资金收入</t>
  </si>
  <si>
    <t xml:space="preserve">        城市基础设施配套费收入</t>
  </si>
  <si>
    <t xml:space="preserve">        车辆通行费</t>
  </si>
  <si>
    <t xml:space="preserve">        污水处理费收入</t>
  </si>
  <si>
    <t xml:space="preserve">        彩票公益金收入</t>
  </si>
  <si>
    <t xml:space="preserve">        港口建设费收入</t>
  </si>
  <si>
    <t xml:space="preserve">        彩票发行机构和彩票销售机构
        的业务费用</t>
  </si>
  <si>
    <t>附表9</t>
  </si>
  <si>
    <t>汕头市2019年国有资本经营预算收支执行情况表</t>
  </si>
  <si>
    <t>收     入</t>
  </si>
  <si>
    <t>2018年    决算数</t>
  </si>
  <si>
    <t>2019年    预算数</t>
  </si>
  <si>
    <t>支      出</t>
  </si>
  <si>
    <t>2018年       决算数</t>
  </si>
  <si>
    <t>2019年        预算数</t>
  </si>
  <si>
    <t>一、利润收入</t>
  </si>
  <si>
    <t>一、解决历史遗留问题及改革成本支出</t>
  </si>
  <si>
    <t xml:space="preserve">
2019年支出完成预算调整数的90%，主要原因是部分项目尚在进行中，未能达到拨付条件，结转明年使用。</t>
  </si>
  <si>
    <t>二、股利、股息收入</t>
  </si>
  <si>
    <t>二、国有企业资本金注入</t>
  </si>
  <si>
    <t>三、产权转让收入</t>
  </si>
  <si>
    <t>三、国有企业政策性补贴</t>
  </si>
  <si>
    <t>四、清算收入</t>
  </si>
  <si>
    <t>四、金融国有资本经营预算支出</t>
  </si>
  <si>
    <t>五、其他国有资本经营预算收入</t>
  </si>
  <si>
    <t>五、其他国有资本经营预算支出</t>
  </si>
  <si>
    <t>本年收入合计</t>
  </si>
  <si>
    <t>本年支出合计</t>
  </si>
  <si>
    <t>上年结转收入</t>
  </si>
  <si>
    <t>收 入 合 计</t>
  </si>
  <si>
    <t>支 出 合 计</t>
  </si>
  <si>
    <t>附表10</t>
  </si>
  <si>
    <t>汕头市本级2019年国有资本经营预算收支执行情况表</t>
  </si>
  <si>
    <t>2018年        决算数</t>
  </si>
  <si>
    <t>2019年         预算数</t>
  </si>
  <si>
    <t xml:space="preserve">
2019年支出完成预算调整数的78%，主要原因是市属部分国有企业改革事项和项目支出尚在进行中，资金未能达到拨付条件，结转明年使用。</t>
  </si>
  <si>
    <t>六、国有资本经营预算转移支付支出</t>
  </si>
  <si>
    <t>附表11</t>
  </si>
  <si>
    <t>汕头市2020年国有资本经营预算收支安排情况表</t>
  </si>
  <si>
    <r>
      <rPr>
        <b/>
        <sz val="7.5"/>
        <rFont val="宋体"/>
        <charset val="134"/>
      </rPr>
      <t>收</t>
    </r>
    <r>
      <rPr>
        <b/>
        <sz val="7.5"/>
        <rFont val="Times New Roman"/>
        <charset val="134"/>
      </rPr>
      <t xml:space="preserve">          </t>
    </r>
    <r>
      <rPr>
        <b/>
        <sz val="7.5"/>
        <rFont val="宋体"/>
        <charset val="134"/>
      </rPr>
      <t>入</t>
    </r>
  </si>
  <si>
    <t>2020年                    预算</t>
  </si>
  <si>
    <r>
      <rPr>
        <b/>
        <sz val="7.5"/>
        <rFont val="宋体"/>
        <charset val="134"/>
      </rPr>
      <t>支</t>
    </r>
    <r>
      <rPr>
        <b/>
        <sz val="7.5"/>
        <rFont val="Times New Roman"/>
        <charset val="134"/>
      </rPr>
      <t xml:space="preserve">          </t>
    </r>
    <r>
      <rPr>
        <b/>
        <sz val="7.5"/>
        <rFont val="宋体"/>
        <charset val="134"/>
      </rPr>
      <t>出</t>
    </r>
  </si>
  <si>
    <t>2019年                                  执行数</t>
  </si>
  <si>
    <t>比上年预算                     +、-%</t>
  </si>
  <si>
    <t xml:space="preserve"> 
政府性基金收入增加，主要是土地出让地块竞拍激烈、溢价较多，以及计划外地块出让等。</t>
  </si>
  <si>
    <t>五、其他国有资本经营收入</t>
  </si>
  <si>
    <t xml:space="preserve">     本年支出合计</t>
  </si>
  <si>
    <t>上年结转</t>
  </si>
  <si>
    <t>结转下年</t>
  </si>
  <si>
    <t xml:space="preserve">     支 出 总 计</t>
  </si>
  <si>
    <t>附表12</t>
  </si>
  <si>
    <t>汕头市本级2020年国有资本经营预算收支安排情况表</t>
  </si>
  <si>
    <t>2019年                                 执行数</t>
  </si>
  <si>
    <t>比上年预算                       +、-%</t>
  </si>
  <si>
    <t>附表13</t>
  </si>
  <si>
    <r>
      <rPr>
        <sz val="17"/>
        <rFont val="方正小标宋简体"/>
        <charset val="134"/>
      </rPr>
      <t>汕头市</t>
    </r>
    <r>
      <rPr>
        <sz val="17"/>
        <rFont val="Times New Roman"/>
        <charset val="134"/>
      </rPr>
      <t>2019</t>
    </r>
    <r>
      <rPr>
        <sz val="17"/>
        <rFont val="方正小标宋简体"/>
        <charset val="134"/>
      </rPr>
      <t>年社会保险基金预算收支执行情况表</t>
    </r>
  </si>
  <si>
    <t>收  入  项  目</t>
  </si>
  <si>
    <t>支  出  项  目</t>
  </si>
  <si>
    <t>结  余  项　目</t>
  </si>
  <si>
    <t>汕头市社会保险基金收入合计</t>
  </si>
  <si>
    <t>汕头市社会保险基金支出合计</t>
  </si>
  <si>
    <t>汕头市社会保险基金本年收支结余</t>
  </si>
  <si>
    <t>其中：保险费收入</t>
  </si>
  <si>
    <t>其中：社会保险待遇支出</t>
  </si>
  <si>
    <t>汕头市社会保险基金年末累计结余</t>
  </si>
  <si>
    <t>利息收入</t>
  </si>
  <si>
    <t>财政补贴收入</t>
  </si>
  <si>
    <t>一、</t>
  </si>
  <si>
    <t>机关事业单位基本养老保险基金收入</t>
  </si>
  <si>
    <t>机关事业单位基本养老保险基金支出</t>
  </si>
  <si>
    <t>机关事业单位基本养老保险本年收支结余</t>
  </si>
  <si>
    <t>其中：基本养老金支出</t>
  </si>
  <si>
    <t>机关事业单位基本养老保险年末累计结余</t>
  </si>
  <si>
    <t>二、</t>
  </si>
  <si>
    <t>城乡居民基本养老保险基金收入</t>
  </si>
  <si>
    <t>城乡居民基本养老保险基金支出</t>
  </si>
  <si>
    <t>城乡居民基本养老保险基金本年收支结余</t>
  </si>
  <si>
    <t>其中：基础养老金支出</t>
  </si>
  <si>
    <t>城乡居民基本养老保险基金年末累计结余</t>
  </si>
  <si>
    <t>个人账户养老金支出</t>
  </si>
  <si>
    <t xml:space="preserve">        丧葬补助金支出</t>
  </si>
  <si>
    <t>三、</t>
  </si>
  <si>
    <t>职工基本医疗保险基金收入</t>
  </si>
  <si>
    <t>职工基本医疗保险基金支出</t>
  </si>
  <si>
    <t>职工基本医疗保险基金本年收支结余</t>
  </si>
  <si>
    <t>其中：基本医疗保险待遇支出</t>
  </si>
  <si>
    <t>职工基本医疗保险基金年末累计结余</t>
  </si>
  <si>
    <t>四、</t>
  </si>
  <si>
    <t>城乡居民基本医疗保险基金收入</t>
  </si>
  <si>
    <t>城乡居民基本医疗保险基金支出</t>
  </si>
  <si>
    <t>城乡居民基本医疗保险基金本年收支结余</t>
  </si>
  <si>
    <t>城乡居民基本医疗保险基金年末累计结余</t>
  </si>
  <si>
    <t>五、</t>
  </si>
  <si>
    <t>工伤保险基金收入</t>
  </si>
  <si>
    <t>工伤保险基金支出</t>
  </si>
  <si>
    <t>工伤保险基金本年收支结余</t>
  </si>
  <si>
    <t>其中：工伤保险待遇支出</t>
  </si>
  <si>
    <t>工伤保险基金年末累计结余</t>
  </si>
  <si>
    <t>六、</t>
  </si>
  <si>
    <t>失业保险基金收入</t>
  </si>
  <si>
    <t>失业保险基金支出</t>
  </si>
  <si>
    <t>失业保险基金本年收支结余</t>
  </si>
  <si>
    <t>其中：失业保险金支出</t>
  </si>
  <si>
    <t>失业保险基金年末累计结余</t>
  </si>
  <si>
    <t>医疗补助金支出</t>
  </si>
  <si>
    <t>其他收入</t>
  </si>
  <si>
    <t>丧葬抚恤补助支出</t>
  </si>
  <si>
    <t xml:space="preserve">        上级补助收入</t>
  </si>
  <si>
    <t xml:space="preserve"> </t>
  </si>
  <si>
    <t>其他费用支出</t>
  </si>
  <si>
    <t>七、</t>
  </si>
  <si>
    <r>
      <rPr>
        <b/>
        <sz val="7"/>
        <rFont val="宋体"/>
        <charset val="134"/>
      </rPr>
      <t>生育保险基金</t>
    </r>
    <r>
      <rPr>
        <b/>
        <sz val="7"/>
        <color indexed="8"/>
        <rFont val="宋体"/>
        <charset val="134"/>
      </rPr>
      <t>收入</t>
    </r>
  </si>
  <si>
    <t>生育保险基金支出</t>
  </si>
  <si>
    <r>
      <rPr>
        <b/>
        <sz val="6.5"/>
        <rFont val="宋体"/>
        <charset val="134"/>
      </rPr>
      <t>生育保险基金</t>
    </r>
    <r>
      <rPr>
        <b/>
        <sz val="6.5"/>
        <color indexed="8"/>
        <rFont val="宋体"/>
        <charset val="134"/>
      </rPr>
      <t>本年收支结余</t>
    </r>
  </si>
  <si>
    <t>其中：医疗费用支出</t>
  </si>
  <si>
    <r>
      <rPr>
        <b/>
        <sz val="6.5"/>
        <rFont val="宋体"/>
        <charset val="134"/>
      </rPr>
      <t>生育保险基金</t>
    </r>
    <r>
      <rPr>
        <b/>
        <sz val="6.5"/>
        <color indexed="8"/>
        <rFont val="宋体"/>
        <charset val="134"/>
      </rPr>
      <t>年末累计结余</t>
    </r>
  </si>
  <si>
    <t>生育津贴支出</t>
  </si>
  <si>
    <t xml:space="preserve">  其 他 收 入</t>
  </si>
  <si>
    <t>备注：1.我市企业职工基本养老保险基金从2017年7月1日纳入省级统筹，因此我市企业职工基本养老保险基金相关情况由省统一报送省人大审核，此表中无显示企业职工基本养老保险基金相关数据。
      2.机关事业单位基本养老保险基金收入完成预算调整的285.22%，主要是全市机关事业单位基本纳入，征收和清算收入增多。</t>
  </si>
  <si>
    <t>附表14</t>
  </si>
  <si>
    <r>
      <rPr>
        <sz val="17"/>
        <rFont val="方正小标宋简体"/>
        <charset val="134"/>
      </rPr>
      <t>汕头市</t>
    </r>
    <r>
      <rPr>
        <sz val="17"/>
        <rFont val="Times New Roman"/>
        <charset val="134"/>
      </rPr>
      <t>2020</t>
    </r>
    <r>
      <rPr>
        <sz val="17"/>
        <rFont val="方正小标宋简体"/>
        <charset val="134"/>
      </rPr>
      <t>年社会保险基金预算收支安排情况表</t>
    </r>
  </si>
  <si>
    <t>项  目</t>
  </si>
  <si>
    <t>2018年
执行数</t>
  </si>
  <si>
    <t>项　目</t>
  </si>
  <si>
    <t>一、机关事业单位基本养老保险基金收入</t>
  </si>
  <si>
    <t>二、城乡居民基本养老保险基金收入</t>
  </si>
  <si>
    <t>一、机关事业单位基本养老保险基金支出</t>
  </si>
  <si>
    <t>一、机关事业单位基本养老保险本年收支结余</t>
  </si>
  <si>
    <t>三、职工基本医疗保险基金收入</t>
  </si>
  <si>
    <t>　　机关事业单位基本养老保险年末累计结余</t>
  </si>
  <si>
    <t>四、城乡居民基本医疗保险基金收入</t>
  </si>
  <si>
    <t>二、城乡居民基本养老保险基金支出</t>
  </si>
  <si>
    <t>二、城乡居民基本养老保险基金本年收支结余</t>
  </si>
  <si>
    <t>五、工伤保险基金收入</t>
  </si>
  <si>
    <t>　　城乡居民基本养老保险基金年末累计结余</t>
  </si>
  <si>
    <t>六、失业保险基金收入</t>
  </si>
  <si>
    <t xml:space="preserve">  个人账户养老金支出</t>
  </si>
  <si>
    <t>三、职工基本医疗保险基金本年收支结余</t>
  </si>
  <si>
    <r>
      <rPr>
        <b/>
        <sz val="7.5"/>
        <rFont val="宋体"/>
        <charset val="134"/>
      </rPr>
      <t>七、生育保险基金</t>
    </r>
    <r>
      <rPr>
        <b/>
        <sz val="7.5"/>
        <color indexed="8"/>
        <rFont val="宋体"/>
        <charset val="134"/>
      </rPr>
      <t>收入</t>
    </r>
  </si>
  <si>
    <t xml:space="preserve">  丧葬补助金支出</t>
  </si>
  <si>
    <t>　　职工基本医疗保险基金年末累计结余</t>
  </si>
  <si>
    <t>三、职工基本医疗保险基金支出</t>
  </si>
  <si>
    <t>四、城乡居民基本医疗保险基金本年收支结余</t>
  </si>
  <si>
    <t>　　城乡居民基本医疗保险基金年末累计结余</t>
  </si>
  <si>
    <t>四、城乡居民基本医疗保险基金支出</t>
  </si>
  <si>
    <t>五、工伤保险基金本年收支结余</t>
  </si>
  <si>
    <t>　　工伤保险基金年末累计结余</t>
  </si>
  <si>
    <t>五、工伤保险基金支出</t>
  </si>
  <si>
    <t>六、失业保险基金本年收支结余</t>
  </si>
  <si>
    <t>　　失业保险基金年末累计结余</t>
  </si>
  <si>
    <t>六、失业保险基金支出</t>
  </si>
  <si>
    <r>
      <rPr>
        <b/>
        <sz val="7.5"/>
        <rFont val="宋体"/>
        <charset val="134"/>
      </rPr>
      <t>七、生育保险基金</t>
    </r>
    <r>
      <rPr>
        <b/>
        <sz val="7.5"/>
        <color indexed="8"/>
        <rFont val="宋体"/>
        <charset val="134"/>
      </rPr>
      <t>本年收支结余</t>
    </r>
  </si>
  <si>
    <r>
      <rPr>
        <b/>
        <sz val="7.5"/>
        <rFont val="宋体"/>
        <charset val="134"/>
      </rPr>
      <t>　　生育保险基金</t>
    </r>
    <r>
      <rPr>
        <b/>
        <sz val="7.5"/>
        <color indexed="8"/>
        <rFont val="宋体"/>
        <charset val="134"/>
      </rPr>
      <t>年末累计结余</t>
    </r>
  </si>
  <si>
    <t xml:space="preserve">  医疗补助金支出</t>
  </si>
  <si>
    <t xml:space="preserve">  丧葬抚恤补助支出</t>
  </si>
  <si>
    <t xml:space="preserve">  其他费用支出</t>
  </si>
  <si>
    <t>七、生育保险基金支出</t>
  </si>
  <si>
    <t xml:space="preserve">  生育津贴支出</t>
  </si>
  <si>
    <t>备注：1.我市工伤保险基金从2019年7月1日纳入省级统筹，生育保险基金按规定从2020年1月1日起并入职工基本医疗保险基金，2020年职工基本医疗保险基金的预算包含两个险种的预算数据。
      2.机关事业单位基本养老保险基金收入比上年执行数下降66.4%，主要是2019年对全市机关事业单位以前年度进行一次性清算收入，2020年存在不可比性。</t>
  </si>
</sst>
</file>

<file path=xl/styles.xml><?xml version="1.0" encoding="utf-8"?>
<styleSheet xmlns="http://schemas.openxmlformats.org/spreadsheetml/2006/main">
  <numFmts count="47">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_(&quot;$&quot;* #,##0_);_(&quot;$&quot;* \(#,##0\);_(&quot;$&quot;* &quot;-&quot;??_);_(@_)"/>
    <numFmt numFmtId="177" formatCode="_-#,###,_-;\(#,###,\);_-\ \ &quot;-&quot;_-;_-@_-"/>
    <numFmt numFmtId="178" formatCode="&quot;$&quot;#,##0;\-&quot;$&quot;#,##0"/>
    <numFmt numFmtId="179" formatCode="0.000%"/>
    <numFmt numFmtId="180" formatCode="&quot;\&quot;#,##0;[Red]&quot;\&quot;&quot;\&quot;&quot;\&quot;&quot;\&quot;&quot;\&quot;&quot;\&quot;&quot;\&quot;\-#,##0"/>
    <numFmt numFmtId="181" formatCode="_-#,###.00,_-;\(#,###.00,\);_-\ \ &quot;-&quot;_-;_-@_-"/>
    <numFmt numFmtId="182" formatCode="#,##0.00\¥;\-#,##0.00\¥"/>
    <numFmt numFmtId="183" formatCode="_-#,##0%_-;\(#,##0%\);_-\ &quot;-&quot;_-"/>
    <numFmt numFmtId="184" formatCode="mmm/yyyy;_-\ &quot;N/A&quot;_-;_-\ &quot;-&quot;_-"/>
    <numFmt numFmtId="185" formatCode="_([$€-2]* #,##0.000_);_([$€-2]* \(#,##0.000\);_([$€-2]* &quot;-&quot;??.0_)"/>
    <numFmt numFmtId="186" formatCode="mmm\ dd\,\ yy"/>
    <numFmt numFmtId="187" formatCode="_-#,##0_-;\(#,##0\);_-\ \ &quot;-&quot;_-;_-@_-"/>
    <numFmt numFmtId="188" formatCode="mmm/dd/yyyy;_-\ &quot;N/A&quot;_-;_-\ &quot;-&quot;_-"/>
    <numFmt numFmtId="189" formatCode="_(&quot;$&quot;* #,##0_);_(&quot;$&quot;* \(#,##0\);_(&quot;$&quot;* &quot;-&quot;_);_(@_)"/>
    <numFmt numFmtId="190" formatCode="_ * #,##0.0_ ;_ * \-#,##0.0_ ;_ * &quot;-&quot;??.0_ ;_ @_ "/>
    <numFmt numFmtId="191" formatCode="_-* #,##0_-;\-* #,##0_-;_-* &quot;-&quot;??_-;_-@_-"/>
    <numFmt numFmtId="192" formatCode="_([$€-2]* #,##0.00_);_([$€-2]* \(#,##0.00\);_([$€-2]* &quot;-&quot;??_)"/>
    <numFmt numFmtId="193" formatCode="_-#,##0.00_-;\(#,##0.00\);_-\ \ &quot;-&quot;_-;_-@_-"/>
    <numFmt numFmtId="194" formatCode="0.0%"/>
    <numFmt numFmtId="195" formatCode="mm/dd/yy_)"/>
    <numFmt numFmtId="196" formatCode="0.0"/>
    <numFmt numFmtId="197" formatCode="_-* #,##0_-;\-* #,##0_-;_-* &quot;-&quot;_-;_-@_-"/>
    <numFmt numFmtId="198" formatCode="_(&quot;$&quot;* #,##0.0_);_(&quot;$&quot;* \(#,##0.0\);_(&quot;$&quot;* &quot;-&quot;??_);_(@_)"/>
    <numFmt numFmtId="199" formatCode="_-* #,##0.00_-;\-* #,##0.00_-;_-* &quot;-&quot;??_-;_-@_-"/>
    <numFmt numFmtId="200" formatCode="_ * #,##0.0_ ;_ * \-#,##0.0_ ;_ * &quot;-&quot;??_ ;_ @_ "/>
    <numFmt numFmtId="201" formatCode="_-#0&quot;.&quot;0,_-;\(#0&quot;.&quot;0,\);_-\ \ &quot;-&quot;_-;_-@_-"/>
    <numFmt numFmtId="202" formatCode="_-* #,##0\¥_-;\-* #,##0\¥_-;_-* &quot;-&quot;\¥_-;_-@_-"/>
    <numFmt numFmtId="203" formatCode="_-#0&quot;.&quot;0000_-;\(#0&quot;.&quot;0000\);_-\ \ &quot;-&quot;_-;_-@_-"/>
    <numFmt numFmtId="204" formatCode="#,##0.0"/>
    <numFmt numFmtId="205" formatCode="0_);[Red]\(0\)"/>
    <numFmt numFmtId="206" formatCode="_-* #,##0.00\¥_-;\-* #,##0.00\¥_-;_-* &quot;-&quot;??\¥_-;_-@_-"/>
    <numFmt numFmtId="207" formatCode="_(&quot;$&quot;* #,##0.00_);_(&quot;$&quot;* \(#,##0.00\);_(&quot;$&quot;* &quot;-&quot;??_);_(@_)"/>
    <numFmt numFmtId="208" formatCode="#,##0\ &quot; &quot;;\(#,##0\)\ ;&quot;—&quot;&quot; &quot;&quot; &quot;&quot; &quot;&quot; &quot;"/>
    <numFmt numFmtId="209" formatCode="#,##0.00\¥;[Red]\-#,##0.00\¥"/>
    <numFmt numFmtId="210" formatCode="_([$€-2]* #,##0.0_);_([$€-2]* \(#,##0.0\);_([$€-2]* &quot;-&quot;??_)"/>
    <numFmt numFmtId="211" formatCode="0.0_ "/>
    <numFmt numFmtId="212" formatCode="0.00_ "/>
    <numFmt numFmtId="213" formatCode="_ * #,##0_ ;_ * \-#,##0_ ;_ * &quot;-&quot;??_ ;_ @_ "/>
    <numFmt numFmtId="214" formatCode="0_ "/>
    <numFmt numFmtId="215" formatCode="0_);\(0\)"/>
    <numFmt numFmtId="216" formatCode="0.000_ "/>
    <numFmt numFmtId="217" formatCode="0.00_);[Red]\(0.00\)"/>
    <numFmt numFmtId="218" formatCode="#,##0_ "/>
  </numFmts>
  <fonts count="102">
    <font>
      <sz val="12"/>
      <name val="宋体"/>
      <charset val="134"/>
    </font>
    <font>
      <b/>
      <sz val="7.5"/>
      <color theme="1"/>
      <name val="宋体"/>
      <charset val="134"/>
    </font>
    <font>
      <sz val="17"/>
      <color theme="1"/>
      <name val="宋体"/>
      <charset val="134"/>
      <scheme val="minor"/>
    </font>
    <font>
      <b/>
      <sz val="7.5"/>
      <color theme="1"/>
      <name val="宋体"/>
      <charset val="134"/>
      <scheme val="minor"/>
    </font>
    <font>
      <sz val="7.5"/>
      <color theme="1"/>
      <name val="宋体"/>
      <charset val="134"/>
      <scheme val="minor"/>
    </font>
    <font>
      <sz val="11"/>
      <color theme="1"/>
      <name val="宋体"/>
      <charset val="134"/>
      <scheme val="minor"/>
    </font>
    <font>
      <b/>
      <sz val="7.5"/>
      <name val="宋体"/>
      <charset val="134"/>
    </font>
    <font>
      <sz val="17"/>
      <name val="方正小标宋简体"/>
      <charset val="134"/>
    </font>
    <font>
      <b/>
      <sz val="7.5"/>
      <color indexed="8"/>
      <name val="宋体"/>
      <charset val="134"/>
    </font>
    <font>
      <b/>
      <sz val="7"/>
      <name val="宋体"/>
      <charset val="134"/>
    </font>
    <font>
      <b/>
      <sz val="7"/>
      <color indexed="8"/>
      <name val="宋体"/>
      <charset val="134"/>
    </font>
    <font>
      <sz val="7.5"/>
      <name val="宋体"/>
      <charset val="134"/>
    </font>
    <font>
      <sz val="7"/>
      <color theme="1"/>
      <name val="宋体"/>
      <charset val="134"/>
      <scheme val="minor"/>
    </font>
    <font>
      <b/>
      <sz val="6.5"/>
      <color indexed="8"/>
      <name val="宋体"/>
      <charset val="134"/>
    </font>
    <font>
      <b/>
      <sz val="6"/>
      <color indexed="8"/>
      <name val="宋体"/>
      <charset val="134"/>
    </font>
    <font>
      <b/>
      <sz val="6.5"/>
      <name val="宋体"/>
      <charset val="134"/>
    </font>
    <font>
      <b/>
      <sz val="17"/>
      <name val="宋体"/>
      <charset val="134"/>
    </font>
    <font>
      <sz val="17"/>
      <name val="宋体"/>
      <charset val="134"/>
    </font>
    <font>
      <sz val="7"/>
      <name val="宋体"/>
      <charset val="134"/>
    </font>
    <font>
      <b/>
      <sz val="7.5"/>
      <name val="仿宋_GB2312"/>
      <charset val="134"/>
    </font>
    <font>
      <b/>
      <sz val="9"/>
      <name val="宋体"/>
      <charset val="134"/>
    </font>
    <font>
      <sz val="9"/>
      <name val="宋体"/>
      <charset val="134"/>
    </font>
    <font>
      <sz val="7.5"/>
      <name val="宋体"/>
      <charset val="134"/>
      <scheme val="minor"/>
    </font>
    <font>
      <sz val="11"/>
      <name val="宋体"/>
      <charset val="134"/>
      <scheme val="minor"/>
    </font>
    <font>
      <b/>
      <sz val="5.5"/>
      <name val="宋体"/>
      <charset val="134"/>
    </font>
    <font>
      <sz val="17"/>
      <name val="宋体"/>
      <charset val="134"/>
      <scheme val="minor"/>
    </font>
    <font>
      <b/>
      <sz val="6"/>
      <name val="宋体"/>
      <charset val="134"/>
    </font>
    <font>
      <b/>
      <sz val="4.5"/>
      <name val="宋体"/>
      <charset val="134"/>
    </font>
    <font>
      <b/>
      <sz val="5"/>
      <name val="宋体"/>
      <charset val="134"/>
    </font>
    <font>
      <b/>
      <sz val="17"/>
      <name val="方正小标宋简体"/>
      <charset val="134"/>
    </font>
    <font>
      <b/>
      <sz val="7.5"/>
      <color indexed="9"/>
      <name val="宋体"/>
      <charset val="134"/>
    </font>
    <font>
      <b/>
      <sz val="7.5"/>
      <color rgb="FFFF0000"/>
      <name val="宋体"/>
      <charset val="134"/>
    </font>
    <font>
      <b/>
      <sz val="12"/>
      <name val="宋体"/>
      <charset val="134"/>
    </font>
    <font>
      <b/>
      <sz val="4"/>
      <name val="宋体"/>
      <charset val="134"/>
    </font>
    <font>
      <i/>
      <sz val="11"/>
      <color rgb="FF7F7F7F"/>
      <name val="宋体"/>
      <charset val="0"/>
      <scheme val="minor"/>
    </font>
    <font>
      <sz val="11"/>
      <color rgb="FF3F3F76"/>
      <name val="宋体"/>
      <charset val="0"/>
      <scheme val="minor"/>
    </font>
    <font>
      <b/>
      <sz val="15"/>
      <color theme="3"/>
      <name val="宋体"/>
      <charset val="134"/>
      <scheme val="minor"/>
    </font>
    <font>
      <b/>
      <sz val="11"/>
      <color theme="3"/>
      <name val="宋体"/>
      <charset val="134"/>
      <scheme val="minor"/>
    </font>
    <font>
      <u/>
      <sz val="11"/>
      <color rgb="FF0000FF"/>
      <name val="宋体"/>
      <charset val="0"/>
      <scheme val="minor"/>
    </font>
    <font>
      <b/>
      <sz val="18"/>
      <color theme="3"/>
      <name val="宋体"/>
      <charset val="134"/>
      <scheme val="minor"/>
    </font>
    <font>
      <sz val="10"/>
      <name val="Arial"/>
      <charset val="134"/>
    </font>
    <font>
      <sz val="11"/>
      <name val="ＭＳ Ｐゴシック"/>
      <charset val="134"/>
    </font>
    <font>
      <sz val="11"/>
      <color theme="1"/>
      <name val="宋体"/>
      <charset val="0"/>
      <scheme val="minor"/>
    </font>
    <font>
      <sz val="10"/>
      <name val="Times New Roman"/>
      <charset val="134"/>
    </font>
    <font>
      <sz val="11"/>
      <color indexed="20"/>
      <name val="宋体"/>
      <charset val="134"/>
    </font>
    <font>
      <sz val="8"/>
      <name val="Times New Roman"/>
      <charset val="134"/>
    </font>
    <font>
      <u val="singleAccounting"/>
      <vertAlign val="subscript"/>
      <sz val="10"/>
      <name val="Times New Roman"/>
      <charset val="134"/>
    </font>
    <font>
      <sz val="10"/>
      <color indexed="8"/>
      <name val="MS Sans Serif"/>
      <charset val="134"/>
    </font>
    <font>
      <sz val="11"/>
      <color rgb="FF9C0006"/>
      <name val="宋体"/>
      <charset val="0"/>
      <scheme val="minor"/>
    </font>
    <font>
      <sz val="12"/>
      <name val="Times New Roman"/>
      <charset val="134"/>
    </font>
    <font>
      <sz val="11"/>
      <color indexed="17"/>
      <name val="宋体"/>
      <charset val="134"/>
    </font>
    <font>
      <sz val="10"/>
      <name val="MS Sans Serif"/>
      <charset val="134"/>
    </font>
    <font>
      <sz val="10"/>
      <color indexed="8"/>
      <name val="Arial"/>
      <charset val="134"/>
    </font>
    <font>
      <b/>
      <sz val="11"/>
      <color rgb="FF3F3F3F"/>
      <name val="宋体"/>
      <charset val="0"/>
      <scheme val="minor"/>
    </font>
    <font>
      <sz val="11"/>
      <color theme="0"/>
      <name val="宋体"/>
      <charset val="0"/>
      <scheme val="minor"/>
    </font>
    <font>
      <u/>
      <sz val="11"/>
      <color rgb="FF800080"/>
      <name val="宋体"/>
      <charset val="0"/>
      <scheme val="minor"/>
    </font>
    <font>
      <sz val="11"/>
      <color rgb="FFFF0000"/>
      <name val="宋体"/>
      <charset val="0"/>
      <scheme val="minor"/>
    </font>
    <font>
      <sz val="12"/>
      <name val="???"/>
      <charset val="134"/>
    </font>
    <font>
      <sz val="10"/>
      <color indexed="16"/>
      <name val="MS Serif"/>
      <charset val="134"/>
    </font>
    <font>
      <b/>
      <sz val="13"/>
      <color theme="3"/>
      <name val="宋体"/>
      <charset val="134"/>
      <scheme val="minor"/>
    </font>
    <font>
      <sz val="11"/>
      <color rgb="FFFA7D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Courier"/>
      <charset val="134"/>
    </font>
    <font>
      <sz val="8"/>
      <name val="Arial"/>
      <charset val="134"/>
    </font>
    <font>
      <sz val="10"/>
      <color indexed="17"/>
      <name val="宋体"/>
      <charset val="134"/>
    </font>
    <font>
      <sz val="12"/>
      <name val="바탕체"/>
      <charset val="134"/>
    </font>
    <font>
      <sz val="11"/>
      <name val="蹈框"/>
      <charset val="134"/>
    </font>
    <font>
      <i/>
      <sz val="9"/>
      <name val="Times New Roman"/>
      <charset val="134"/>
    </font>
    <font>
      <b/>
      <sz val="10"/>
      <name val="Helv"/>
      <charset val="134"/>
    </font>
    <font>
      <i/>
      <sz val="12"/>
      <name val="Times New Roman"/>
      <charset val="134"/>
    </font>
    <font>
      <b/>
      <sz val="11"/>
      <name val="Helv"/>
      <charset val="134"/>
    </font>
    <font>
      <b/>
      <sz val="8"/>
      <name val="Arial"/>
      <charset val="134"/>
    </font>
    <font>
      <sz val="10"/>
      <name val="MS Serif"/>
      <charset val="134"/>
    </font>
    <font>
      <sz val="20"/>
      <name val="Letter Gothic (W1)"/>
      <charset val="134"/>
    </font>
    <font>
      <sz val="10"/>
      <name val="Courier"/>
      <charset val="134"/>
    </font>
    <font>
      <sz val="10"/>
      <name val="Tms Rmn"/>
      <charset val="134"/>
    </font>
    <font>
      <sz val="11"/>
      <name val="Times New Roman"/>
      <charset val="134"/>
    </font>
    <font>
      <b/>
      <sz val="10"/>
      <name val="Arial"/>
      <charset val="134"/>
    </font>
    <font>
      <b/>
      <sz val="12"/>
      <name val="Helv"/>
      <charset val="134"/>
    </font>
    <font>
      <b/>
      <sz val="12"/>
      <name val="Arial"/>
      <charset val="134"/>
    </font>
    <font>
      <sz val="18"/>
      <name val="Times New Roman"/>
      <charset val="134"/>
    </font>
    <font>
      <b/>
      <sz val="13"/>
      <name val="Times New Roman"/>
      <charset val="134"/>
    </font>
    <font>
      <b/>
      <i/>
      <sz val="12"/>
      <name val="Times New Roman"/>
      <charset val="134"/>
    </font>
    <font>
      <sz val="7"/>
      <name val="Small Fonts"/>
      <charset val="134"/>
    </font>
    <font>
      <b/>
      <sz val="14"/>
      <color indexed="9"/>
      <name val="Times New Roman"/>
      <charset val="134"/>
    </font>
    <font>
      <b/>
      <sz val="12"/>
      <name val="MS Sans Serif"/>
      <charset val="134"/>
    </font>
    <font>
      <sz val="12"/>
      <name val="MS Sans Serif"/>
      <charset val="134"/>
    </font>
    <font>
      <b/>
      <sz val="8"/>
      <color indexed="8"/>
      <name val="Helv"/>
      <charset val="134"/>
    </font>
    <font>
      <sz val="10"/>
      <color indexed="20"/>
      <name val="宋体"/>
      <charset val="134"/>
    </font>
    <font>
      <sz val="12"/>
      <color indexed="20"/>
      <name val="宋体"/>
      <charset val="134"/>
    </font>
    <font>
      <sz val="11"/>
      <color indexed="8"/>
      <name val="宋体"/>
      <charset val="134"/>
    </font>
    <font>
      <b/>
      <sz val="10"/>
      <name val="MS Sans Serif"/>
      <charset val="134"/>
    </font>
    <font>
      <sz val="10"/>
      <name val="宋体"/>
      <charset val="134"/>
    </font>
    <font>
      <sz val="12"/>
      <color indexed="17"/>
      <name val="宋体"/>
      <charset val="134"/>
    </font>
    <font>
      <sz val="17"/>
      <name val="Times New Roman"/>
      <charset val="134"/>
    </font>
    <font>
      <b/>
      <sz val="7.5"/>
      <name val="Times New Roman"/>
      <charset val="134"/>
    </font>
    <font>
      <sz val="9"/>
      <name val="宋体"/>
      <charset val="134"/>
    </font>
    <font>
      <b/>
      <sz val="9"/>
      <name val="宋体"/>
      <charset val="134"/>
    </font>
  </fonts>
  <fills count="43">
    <fill>
      <patternFill patternType="none"/>
    </fill>
    <fill>
      <patternFill patternType="gray125"/>
    </fill>
    <fill>
      <patternFill patternType="solid">
        <fgColor indexed="9"/>
        <bgColor indexed="64"/>
      </patternFill>
    </fill>
    <fill>
      <patternFill patternType="solid">
        <fgColor rgb="FFFF0000"/>
        <bgColor indexed="64"/>
      </patternFill>
    </fill>
    <fill>
      <patternFill patternType="solid">
        <fgColor rgb="FFFFCC99"/>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indexed="45"/>
        <bgColor indexed="64"/>
      </patternFill>
    </fill>
    <fill>
      <patternFill patternType="solid">
        <fgColor rgb="FFFFC7CE"/>
        <bgColor indexed="64"/>
      </patternFill>
    </fill>
    <fill>
      <patternFill patternType="solid">
        <fgColor theme="8" tint="0.599993896298105"/>
        <bgColor indexed="64"/>
      </patternFill>
    </fill>
    <fill>
      <patternFill patternType="solid">
        <fgColor indexed="42"/>
        <bgColor indexed="64"/>
      </patternFill>
    </fill>
    <fill>
      <patternFill patternType="solid">
        <fgColor theme="6" tint="0.599993896298105"/>
        <bgColor indexed="64"/>
      </patternFill>
    </fill>
    <fill>
      <patternFill patternType="solid">
        <fgColor rgb="FFF2F2F2"/>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13"/>
        <bgColor indexed="64"/>
      </patternFill>
    </fill>
    <fill>
      <patternFill patternType="solid">
        <fgColor indexed="22"/>
        <bgColor indexed="64"/>
      </patternFill>
    </fill>
    <fill>
      <patternFill patternType="solid">
        <fgColor indexed="15"/>
        <bgColor indexed="64"/>
      </patternFill>
    </fill>
    <fill>
      <patternFill patternType="solid">
        <fgColor indexed="31"/>
        <bgColor indexed="64"/>
      </patternFill>
    </fill>
    <fill>
      <patternFill patternType="solid">
        <fgColor indexed="12"/>
        <bgColor indexed="64"/>
      </patternFill>
    </fill>
    <fill>
      <patternFill patternType="solid">
        <fgColor indexed="54"/>
        <bgColor indexed="64"/>
      </patternFill>
    </fill>
  </fills>
  <borders count="65">
    <border>
      <left/>
      <right/>
      <top/>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double">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double">
        <color auto="1"/>
      </left>
      <right style="thin">
        <color auto="1"/>
      </right>
      <top style="thin">
        <color auto="1"/>
      </top>
      <bottom/>
      <diagonal/>
    </border>
    <border>
      <left style="medium">
        <color auto="1"/>
      </left>
      <right style="thin">
        <color auto="1"/>
      </right>
      <top style="thin">
        <color auto="1"/>
      </top>
      <bottom/>
      <diagonal/>
    </border>
    <border>
      <left/>
      <right style="thin">
        <color auto="1"/>
      </right>
      <top style="thin">
        <color auto="1"/>
      </top>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double">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thin">
        <color auto="1"/>
      </top>
      <bottom style="medium">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double">
        <color auto="1"/>
      </left>
      <right/>
      <top style="medium">
        <color auto="1"/>
      </top>
      <bottom style="thin">
        <color auto="1"/>
      </bottom>
      <diagonal/>
    </border>
    <border>
      <left style="double">
        <color auto="1"/>
      </left>
      <right/>
      <top style="thin">
        <color auto="1"/>
      </top>
      <bottom style="thin">
        <color auto="1"/>
      </bottom>
      <diagonal/>
    </border>
    <border>
      <left/>
      <right style="thin">
        <color indexed="8"/>
      </right>
      <top style="thin">
        <color indexed="8"/>
      </top>
      <bottom style="thin">
        <color indexed="8"/>
      </bottom>
      <diagonal/>
    </border>
    <border>
      <left style="double">
        <color auto="1"/>
      </left>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double">
        <color auto="1"/>
      </left>
      <right/>
      <top style="medium">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double">
        <color auto="1"/>
      </left>
      <right/>
      <top/>
      <bottom style="thin">
        <color auto="1"/>
      </bottom>
      <diagonal/>
    </border>
    <border>
      <left style="thin">
        <color auto="1"/>
      </left>
      <right style="medium">
        <color auto="1"/>
      </right>
      <top style="medium">
        <color auto="1"/>
      </top>
      <bottom/>
      <diagonal/>
    </border>
    <border>
      <left style="thin">
        <color auto="1"/>
      </left>
      <right style="medium">
        <color auto="1"/>
      </right>
      <top/>
      <bottom style="thin">
        <color auto="1"/>
      </bottom>
      <diagonal/>
    </border>
    <border>
      <left style="thin">
        <color auto="1"/>
      </left>
      <right/>
      <top/>
      <bottom/>
      <diagonal/>
    </border>
    <border>
      <left style="double">
        <color auto="1"/>
      </left>
      <right style="medium">
        <color auto="1"/>
      </right>
      <top style="medium">
        <color auto="1"/>
      </top>
      <bottom style="thin">
        <color auto="1"/>
      </bottom>
      <diagonal/>
    </border>
    <border>
      <left style="double">
        <color auto="1"/>
      </left>
      <right style="medium">
        <color auto="1"/>
      </right>
      <top style="thin">
        <color auto="1"/>
      </top>
      <bottom/>
      <diagonal/>
    </border>
    <border>
      <left style="double">
        <color auto="1"/>
      </left>
      <right style="medium">
        <color auto="1"/>
      </right>
      <top/>
      <bottom/>
      <diagonal/>
    </border>
    <border>
      <left style="double">
        <color auto="1"/>
      </left>
      <right style="medium">
        <color auto="1"/>
      </right>
      <top/>
      <bottom style="medium">
        <color auto="1"/>
      </bottom>
      <diagonal/>
    </border>
    <border>
      <left style="thin">
        <color auto="1"/>
      </left>
      <right style="double">
        <color auto="1"/>
      </right>
      <top style="medium">
        <color auto="1"/>
      </top>
      <bottom style="thin">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double">
        <color auto="1"/>
      </right>
      <top style="thin">
        <color auto="1"/>
      </top>
      <bottom style="medium">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auto="1"/>
      </left>
      <right/>
      <top/>
      <bottom style="medium">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double">
        <color auto="1"/>
      </right>
      <top/>
      <bottom/>
      <diagonal/>
    </border>
    <border>
      <left/>
      <right/>
      <top/>
      <bottom style="medium">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style="medium">
        <color auto="1"/>
      </top>
      <bottom style="medium">
        <color auto="1"/>
      </bottom>
      <diagonal/>
    </border>
    <border>
      <left/>
      <right/>
      <top style="thin">
        <color auto="1"/>
      </top>
      <bottom style="thin">
        <color auto="1"/>
      </bottom>
      <diagonal/>
    </border>
  </borders>
  <cellStyleXfs count="230">
    <xf numFmtId="0" fontId="0" fillId="0" borderId="0"/>
    <xf numFmtId="42" fontId="5" fillId="0" borderId="0" applyFont="0" applyFill="0" applyBorder="0" applyAlignment="0" applyProtection="0">
      <alignment vertical="center"/>
    </xf>
    <xf numFmtId="0" fontId="42" fillId="5" borderId="0" applyNumberFormat="0" applyBorder="0" applyAlignment="0" applyProtection="0">
      <alignment vertical="center"/>
    </xf>
    <xf numFmtId="0" fontId="35" fillId="4" borderId="55" applyNumberFormat="0" applyAlignment="0" applyProtection="0">
      <alignment vertical="center"/>
    </xf>
    <xf numFmtId="44" fontId="5" fillId="0" borderId="0" applyFont="0" applyFill="0" applyBorder="0" applyAlignment="0" applyProtection="0">
      <alignment vertical="center"/>
    </xf>
    <xf numFmtId="0" fontId="47" fillId="0" borderId="0"/>
    <xf numFmtId="0" fontId="45" fillId="0" borderId="0">
      <alignment horizontal="center" wrapText="1"/>
      <protection locked="0"/>
    </xf>
    <xf numFmtId="41" fontId="5" fillId="0" borderId="0" applyFont="0" applyFill="0" applyBorder="0" applyAlignment="0" applyProtection="0">
      <alignment vertical="center"/>
    </xf>
    <xf numFmtId="0" fontId="48" fillId="8" borderId="0" applyNumberFormat="0" applyBorder="0" applyAlignment="0" applyProtection="0">
      <alignment vertical="center"/>
    </xf>
    <xf numFmtId="0" fontId="50" fillId="10" borderId="0" applyNumberFormat="0" applyBorder="0" applyAlignment="0" applyProtection="0">
      <alignment vertical="center"/>
    </xf>
    <xf numFmtId="0" fontId="42" fillId="11" borderId="0" applyNumberFormat="0" applyBorder="0" applyAlignment="0" applyProtection="0">
      <alignment vertical="center"/>
    </xf>
    <xf numFmtId="43" fontId="0" fillId="0" borderId="0" applyFont="0" applyFill="0" applyBorder="0" applyAlignment="0" applyProtection="0"/>
    <xf numFmtId="0" fontId="54" fillId="13" borderId="0" applyNumberFormat="0" applyBorder="0" applyAlignment="0" applyProtection="0">
      <alignment vertical="center"/>
    </xf>
    <xf numFmtId="0" fontId="38" fillId="0" borderId="0" applyNumberFormat="0" applyFill="0" applyBorder="0" applyAlignment="0" applyProtection="0">
      <alignment vertical="center"/>
    </xf>
    <xf numFmtId="9" fontId="5" fillId="0" borderId="0" applyFont="0" applyFill="0" applyBorder="0" applyAlignment="0" applyProtection="0">
      <alignment vertical="center"/>
    </xf>
    <xf numFmtId="0" fontId="55" fillId="0" borderId="0" applyNumberFormat="0" applyFill="0" applyBorder="0" applyAlignment="0" applyProtection="0">
      <alignment vertical="center"/>
    </xf>
    <xf numFmtId="0" fontId="5" fillId="14" borderId="58" applyNumberFormat="0" applyFont="0" applyAlignment="0" applyProtection="0">
      <alignment vertical="center"/>
    </xf>
    <xf numFmtId="0" fontId="0" fillId="0" borderId="0">
      <alignment vertical="center"/>
    </xf>
    <xf numFmtId="0" fontId="54" fillId="16" borderId="0" applyNumberFormat="0" applyBorder="0" applyAlignment="0" applyProtection="0">
      <alignment vertical="center"/>
    </xf>
    <xf numFmtId="0" fontId="58" fillId="0" borderId="0" applyNumberFormat="0" applyAlignment="0">
      <alignment horizontal="left"/>
    </xf>
    <xf numFmtId="0" fontId="37" fillId="0" borderId="0" applyNumberFormat="0" applyFill="0" applyBorder="0" applyAlignment="0" applyProtection="0">
      <alignment vertical="center"/>
    </xf>
    <xf numFmtId="0" fontId="56" fillId="0" borderId="0" applyNumberFormat="0" applyFill="0" applyBorder="0" applyAlignment="0" applyProtection="0">
      <alignment vertical="center"/>
    </xf>
    <xf numFmtId="42" fontId="0" fillId="0" borderId="0">
      <alignment vertical="center"/>
    </xf>
    <xf numFmtId="0" fontId="49" fillId="0" borderId="0"/>
    <xf numFmtId="0" fontId="39"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6" fillId="0" borderId="56" applyNumberFormat="0" applyFill="0" applyAlignment="0" applyProtection="0">
      <alignment vertical="center"/>
    </xf>
    <xf numFmtId="0" fontId="40" fillId="0" borderId="0"/>
    <xf numFmtId="0" fontId="59" fillId="0" borderId="56" applyNumberFormat="0" applyFill="0" applyAlignment="0" applyProtection="0">
      <alignment vertical="center"/>
    </xf>
    <xf numFmtId="0" fontId="44" fillId="7" borderId="0" applyNumberFormat="0" applyBorder="0" applyAlignment="0" applyProtection="0">
      <alignment vertical="center"/>
    </xf>
    <xf numFmtId="0" fontId="49" fillId="0" borderId="0"/>
    <xf numFmtId="0" fontId="40" fillId="0" borderId="0">
      <protection locked="0"/>
    </xf>
    <xf numFmtId="0" fontId="54" fillId="17" borderId="0" applyNumberFormat="0" applyBorder="0" applyAlignment="0" applyProtection="0">
      <alignment vertical="center"/>
    </xf>
    <xf numFmtId="0" fontId="37" fillId="0" borderId="59" applyNumberFormat="0" applyFill="0" applyAlignment="0" applyProtection="0">
      <alignment vertical="center"/>
    </xf>
    <xf numFmtId="0" fontId="57" fillId="0" borderId="0"/>
    <xf numFmtId="0" fontId="54" fillId="15" borderId="0" applyNumberFormat="0" applyBorder="0" applyAlignment="0" applyProtection="0">
      <alignment vertical="center"/>
    </xf>
    <xf numFmtId="0" fontId="53" fillId="12" borderId="57" applyNumberFormat="0" applyAlignment="0" applyProtection="0">
      <alignment vertical="center"/>
    </xf>
    <xf numFmtId="176" fontId="21" fillId="0" borderId="0" applyFont="0" applyFill="0" applyBorder="0" applyAlignment="0" applyProtection="0"/>
    <xf numFmtId="42" fontId="0" fillId="0" borderId="0">
      <alignment vertical="center"/>
    </xf>
    <xf numFmtId="49" fontId="43" fillId="0" borderId="0" applyProtection="0">
      <alignment horizontal="left"/>
    </xf>
    <xf numFmtId="0" fontId="40" fillId="0" borderId="0">
      <protection locked="0"/>
    </xf>
    <xf numFmtId="0" fontId="61" fillId="12" borderId="55" applyNumberFormat="0" applyAlignment="0" applyProtection="0">
      <alignment vertical="center"/>
    </xf>
    <xf numFmtId="0" fontId="62" fillId="21" borderId="61" applyNumberFormat="0" applyAlignment="0" applyProtection="0">
      <alignment vertical="center"/>
    </xf>
    <xf numFmtId="0" fontId="42" fillId="18" borderId="0" applyNumberFormat="0" applyBorder="0" applyAlignment="0" applyProtection="0">
      <alignment vertical="center"/>
    </xf>
    <xf numFmtId="0" fontId="40" fillId="0" borderId="0">
      <protection locked="0"/>
    </xf>
    <xf numFmtId="0" fontId="54" fillId="22" borderId="0" applyNumberFormat="0" applyBorder="0" applyAlignment="0" applyProtection="0">
      <alignment vertical="center"/>
    </xf>
    <xf numFmtId="0" fontId="60" fillId="0" borderId="60" applyNumberFormat="0" applyFill="0" applyAlignment="0" applyProtection="0">
      <alignment vertical="center"/>
    </xf>
    <xf numFmtId="0" fontId="63" fillId="0" borderId="62" applyNumberFormat="0" applyFill="0" applyAlignment="0" applyProtection="0">
      <alignment vertical="center"/>
    </xf>
    <xf numFmtId="0" fontId="64" fillId="23" borderId="0" applyNumberFormat="0" applyBorder="0" applyAlignment="0" applyProtection="0">
      <alignment vertical="center"/>
    </xf>
    <xf numFmtId="0" fontId="65" fillId="24" borderId="0" applyNumberFormat="0" applyBorder="0" applyAlignment="0" applyProtection="0">
      <alignment vertical="center"/>
    </xf>
    <xf numFmtId="0" fontId="42" fillId="6" borderId="0" applyNumberFormat="0" applyBorder="0" applyAlignment="0" applyProtection="0">
      <alignment vertical="center"/>
    </xf>
    <xf numFmtId="0" fontId="54" fillId="25"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2" fillId="27" borderId="0" applyNumberFormat="0" applyBorder="0" applyAlignment="0" applyProtection="0">
      <alignment vertical="center"/>
    </xf>
    <xf numFmtId="0" fontId="42" fillId="29" borderId="0" applyNumberFormat="0" applyBorder="0" applyAlignment="0" applyProtection="0">
      <alignment vertical="center"/>
    </xf>
    <xf numFmtId="0" fontId="54" fillId="31" borderId="0" applyNumberFormat="0" applyBorder="0" applyAlignment="0" applyProtection="0">
      <alignment vertical="center"/>
    </xf>
    <xf numFmtId="0" fontId="51" fillId="0" borderId="0" applyNumberFormat="0" applyFont="0" applyFill="0" applyBorder="0" applyAlignment="0" applyProtection="0">
      <alignment horizontal="left"/>
    </xf>
    <xf numFmtId="0" fontId="40" fillId="0" borderId="0"/>
    <xf numFmtId="0" fontId="54" fillId="32" borderId="0" applyNumberFormat="0" applyBorder="0" applyAlignment="0" applyProtection="0">
      <alignment vertical="center"/>
    </xf>
    <xf numFmtId="0" fontId="50" fillId="10" borderId="0" applyNumberFormat="0" applyBorder="0" applyAlignment="0" applyProtection="0">
      <alignment vertical="center"/>
    </xf>
    <xf numFmtId="0" fontId="42" fillId="26" borderId="0" applyNumberFormat="0" applyBorder="0" applyAlignment="0" applyProtection="0">
      <alignment vertical="center"/>
    </xf>
    <xf numFmtId="0" fontId="42" fillId="28" borderId="0" applyNumberFormat="0" applyBorder="0" applyAlignment="0" applyProtection="0">
      <alignment vertical="center"/>
    </xf>
    <xf numFmtId="0" fontId="54" fillId="30" borderId="0" applyNumberFormat="0" applyBorder="0" applyAlignment="0" applyProtection="0">
      <alignment vertical="center"/>
    </xf>
    <xf numFmtId="0" fontId="42" fillId="9" borderId="0" applyNumberFormat="0" applyBorder="0" applyAlignment="0" applyProtection="0">
      <alignment vertical="center"/>
    </xf>
    <xf numFmtId="0" fontId="54" fillId="33" borderId="0" applyNumberFormat="0" applyBorder="0" applyAlignment="0" applyProtection="0">
      <alignment vertical="center"/>
    </xf>
    <xf numFmtId="0" fontId="44" fillId="7" borderId="0" applyNumberFormat="0" applyBorder="0" applyAlignment="0" applyProtection="0">
      <alignment vertical="center"/>
    </xf>
    <xf numFmtId="0" fontId="54" fillId="34" borderId="0" applyNumberFormat="0" applyBorder="0" applyAlignment="0" applyProtection="0">
      <alignment vertical="center"/>
    </xf>
    <xf numFmtId="43" fontId="49" fillId="0" borderId="0" applyFont="0" applyFill="0" applyBorder="0" applyAlignment="0" applyProtection="0"/>
    <xf numFmtId="0" fontId="42" fillId="35" borderId="0" applyNumberFormat="0" applyBorder="0" applyAlignment="0" applyProtection="0">
      <alignment vertical="center"/>
    </xf>
    <xf numFmtId="0" fontId="54" fillId="36" borderId="0" applyNumberFormat="0" applyBorder="0" applyAlignment="0" applyProtection="0">
      <alignment vertical="center"/>
    </xf>
    <xf numFmtId="0" fontId="40" fillId="0" borderId="0">
      <protection locked="0"/>
    </xf>
    <xf numFmtId="0" fontId="40" fillId="0" borderId="0">
      <protection locked="0"/>
    </xf>
    <xf numFmtId="0" fontId="40" fillId="0" borderId="0">
      <protection locked="0"/>
    </xf>
    <xf numFmtId="0" fontId="41" fillId="0" borderId="0" applyFont="0" applyFill="0" applyBorder="0" applyAlignment="0" applyProtection="0"/>
    <xf numFmtId="0" fontId="41" fillId="0" borderId="0" applyFont="0" applyFill="0" applyBorder="0" applyAlignment="0" applyProtection="0"/>
    <xf numFmtId="192" fontId="0" fillId="0" borderId="0">
      <alignment vertical="center"/>
    </xf>
    <xf numFmtId="0" fontId="49" fillId="0" borderId="0"/>
    <xf numFmtId="0" fontId="40" fillId="0" borderId="0">
      <protection locked="0"/>
    </xf>
    <xf numFmtId="0" fontId="40" fillId="0" borderId="0">
      <protection locked="0"/>
    </xf>
    <xf numFmtId="0" fontId="40" fillId="0" borderId="0">
      <protection locked="0"/>
    </xf>
    <xf numFmtId="0" fontId="40" fillId="0" borderId="0">
      <protection locked="0"/>
    </xf>
    <xf numFmtId="0" fontId="40" fillId="0" borderId="0">
      <protection locked="0"/>
    </xf>
    <xf numFmtId="181" fontId="43" fillId="0" borderId="0" applyFill="0" applyBorder="0" applyProtection="0">
      <alignment horizontal="right"/>
    </xf>
    <xf numFmtId="0" fontId="40" fillId="0" borderId="0">
      <protection locked="0"/>
    </xf>
    <xf numFmtId="0" fontId="40" fillId="0" borderId="0">
      <protection locked="0"/>
    </xf>
    <xf numFmtId="0" fontId="40" fillId="0" borderId="0">
      <protection locked="0"/>
    </xf>
    <xf numFmtId="0" fontId="52" fillId="0" borderId="0" applyNumberForma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67" fillId="37" borderId="8"/>
    <xf numFmtId="0" fontId="40" fillId="0" borderId="0"/>
    <xf numFmtId="0" fontId="0" fillId="0" borderId="0"/>
    <xf numFmtId="0" fontId="40" fillId="0" borderId="0"/>
    <xf numFmtId="43" fontId="5" fillId="0" borderId="0" applyFont="0" applyFill="0" applyBorder="0" applyAlignment="0" applyProtection="0">
      <alignment vertical="center"/>
    </xf>
    <xf numFmtId="0" fontId="68" fillId="10" borderId="0" applyNumberFormat="0" applyBorder="0" applyAlignment="0" applyProtection="0">
      <alignment vertical="center"/>
    </xf>
    <xf numFmtId="0" fontId="40" fillId="0" borderId="0"/>
    <xf numFmtId="0" fontId="40" fillId="0" borderId="0">
      <protection locked="0"/>
    </xf>
    <xf numFmtId="0" fontId="40" fillId="0" borderId="0">
      <protection locked="0"/>
    </xf>
    <xf numFmtId="0" fontId="40" fillId="0" borderId="0">
      <protection locked="0"/>
    </xf>
    <xf numFmtId="0" fontId="40" fillId="0" borderId="0">
      <protection locked="0"/>
    </xf>
    <xf numFmtId="0" fontId="40" fillId="0" borderId="0">
      <protection locked="0"/>
    </xf>
    <xf numFmtId="0" fontId="40" fillId="0" borderId="0">
      <protection locked="0"/>
    </xf>
    <xf numFmtId="0" fontId="40" fillId="0" borderId="0"/>
    <xf numFmtId="187" fontId="43" fillId="0" borderId="0" applyFill="0" applyBorder="0" applyProtection="0">
      <alignment horizontal="right"/>
    </xf>
    <xf numFmtId="0" fontId="0" fillId="0" borderId="0">
      <alignment vertical="center"/>
    </xf>
    <xf numFmtId="193" fontId="43" fillId="0" borderId="0" applyFill="0" applyBorder="0" applyProtection="0">
      <alignment horizontal="right"/>
    </xf>
    <xf numFmtId="188" fontId="46" fillId="0" borderId="0" applyFill="0" applyBorder="0" applyProtection="0">
      <alignment horizontal="center"/>
    </xf>
    <xf numFmtId="0" fontId="70" fillId="0" borderId="0"/>
    <xf numFmtId="14" fontId="45" fillId="0" borderId="0">
      <alignment horizontal="center" wrapText="1"/>
      <protection locked="0"/>
    </xf>
    <xf numFmtId="177" fontId="43" fillId="0" borderId="0" applyFill="0" applyBorder="0" applyProtection="0">
      <alignment horizontal="right"/>
    </xf>
    <xf numFmtId="184" fontId="46" fillId="0" borderId="0" applyFill="0" applyBorder="0" applyProtection="0">
      <alignment horizontal="center"/>
    </xf>
    <xf numFmtId="183" fontId="71" fillId="0" borderId="0" applyFill="0" applyBorder="0" applyProtection="0">
      <alignment horizontal="right"/>
    </xf>
    <xf numFmtId="201" fontId="43" fillId="0" borderId="0" applyFill="0" applyBorder="0" applyProtection="0">
      <alignment horizontal="right"/>
    </xf>
    <xf numFmtId="203" fontId="43" fillId="0" borderId="0" applyFill="0" applyBorder="0" applyProtection="0">
      <alignment horizontal="right"/>
    </xf>
    <xf numFmtId="191" fontId="49" fillId="0" borderId="0" applyFill="0" applyBorder="0" applyAlignment="0"/>
    <xf numFmtId="180" fontId="40" fillId="0" borderId="0"/>
    <xf numFmtId="0" fontId="72" fillId="0" borderId="0"/>
    <xf numFmtId="198" fontId="21" fillId="0" borderId="0" applyFont="0" applyFill="0" applyBorder="0" applyAlignment="0" applyProtection="0"/>
    <xf numFmtId="0" fontId="52" fillId="0" borderId="0" applyNumberFormat="0" applyFill="0" applyBorder="0" applyAlignment="0" applyProtection="0">
      <alignment vertical="top"/>
    </xf>
    <xf numFmtId="0" fontId="73" fillId="0" borderId="0" applyFill="0" applyBorder="0">
      <alignment horizontal="right"/>
    </xf>
    <xf numFmtId="42" fontId="0" fillId="0" borderId="0">
      <alignment vertical="center"/>
    </xf>
    <xf numFmtId="0" fontId="74" fillId="0" borderId="54"/>
    <xf numFmtId="0" fontId="49" fillId="0" borderId="0" applyFill="0" applyBorder="0">
      <alignment horizontal="right"/>
    </xf>
    <xf numFmtId="42" fontId="0" fillId="0" borderId="0"/>
    <xf numFmtId="38" fontId="67" fillId="38" borderId="0" applyNumberFormat="0" applyBorder="0" applyAlignment="0" applyProtection="0"/>
    <xf numFmtId="0" fontId="75" fillId="0" borderId="11">
      <alignment horizontal="center"/>
    </xf>
    <xf numFmtId="180" fontId="40" fillId="0" borderId="0"/>
    <xf numFmtId="179" fontId="0" fillId="0" borderId="0" applyFont="0" applyFill="0" applyBorder="0" applyAlignment="0" applyProtection="0"/>
    <xf numFmtId="180" fontId="40" fillId="0" borderId="0"/>
    <xf numFmtId="180" fontId="40" fillId="0" borderId="0"/>
    <xf numFmtId="180" fontId="40" fillId="0" borderId="0"/>
    <xf numFmtId="180" fontId="40" fillId="0" borderId="0"/>
    <xf numFmtId="0" fontId="50" fillId="10" borderId="0" applyNumberFormat="0" applyBorder="0" applyAlignment="0" applyProtection="0">
      <alignment vertical="center"/>
    </xf>
    <xf numFmtId="180" fontId="40" fillId="0" borderId="0"/>
    <xf numFmtId="180" fontId="40" fillId="0" borderId="0"/>
    <xf numFmtId="41" fontId="40" fillId="0" borderId="0" applyFont="0" applyFill="0" applyBorder="0" applyAlignment="0" applyProtection="0"/>
    <xf numFmtId="199" fontId="43" fillId="0" borderId="0" applyFont="0" applyFill="0" applyBorder="0" applyAlignment="0" applyProtection="0"/>
    <xf numFmtId="204" fontId="43" fillId="0" borderId="0"/>
    <xf numFmtId="0" fontId="76" fillId="0" borderId="0" applyNumberFormat="0" applyAlignment="0">
      <alignment horizontal="left"/>
    </xf>
    <xf numFmtId="0" fontId="78" fillId="0" borderId="0" applyNumberFormat="0" applyAlignment="0"/>
    <xf numFmtId="194" fontId="0" fillId="0" borderId="0" applyFont="0" applyFill="0" applyBorder="0" applyAlignment="0" applyProtection="0"/>
    <xf numFmtId="189" fontId="77" fillId="0" borderId="0" applyFont="0" applyFill="0" applyBorder="0" applyAlignment="0" applyProtection="0"/>
    <xf numFmtId="207" fontId="77" fillId="0" borderId="0" applyFont="0" applyFill="0" applyBorder="0" applyAlignment="0" applyProtection="0"/>
    <xf numFmtId="15" fontId="51" fillId="0" borderId="0"/>
    <xf numFmtId="192" fontId="43" fillId="0" borderId="0" applyFont="0" applyFill="0" applyBorder="0" applyAlignment="0" applyProtection="0"/>
    <xf numFmtId="0" fontId="40" fillId="0" borderId="0">
      <protection locked="0"/>
    </xf>
    <xf numFmtId="208" fontId="80" fillId="0" borderId="0">
      <alignment horizontal="right"/>
    </xf>
    <xf numFmtId="0" fontId="40" fillId="0" borderId="0"/>
    <xf numFmtId="43" fontId="21" fillId="0" borderId="0" applyFont="0" applyFill="0" applyBorder="0" applyAlignment="0" applyProtection="0"/>
    <xf numFmtId="0" fontId="82" fillId="0" borderId="0">
      <alignment horizontal="left"/>
    </xf>
    <xf numFmtId="0" fontId="83" fillId="0" borderId="63" applyNumberFormat="0" applyAlignment="0" applyProtection="0">
      <alignment horizontal="left" vertical="center"/>
    </xf>
    <xf numFmtId="0" fontId="83" fillId="0" borderId="64">
      <alignment horizontal="left" vertical="center"/>
    </xf>
    <xf numFmtId="10" fontId="67" fillId="2" borderId="8" applyNumberFormat="0" applyBorder="0" applyAlignment="0" applyProtection="0"/>
    <xf numFmtId="182" fontId="0" fillId="39" borderId="0"/>
    <xf numFmtId="0" fontId="73" fillId="40" borderId="0" applyNumberFormat="0" applyFont="0" applyBorder="0" applyAlignment="0" applyProtection="0">
      <alignment horizontal="right"/>
    </xf>
    <xf numFmtId="38" fontId="84" fillId="0" borderId="0"/>
    <xf numFmtId="38" fontId="85" fillId="0" borderId="0"/>
    <xf numFmtId="38" fontId="86" fillId="0" borderId="0"/>
    <xf numFmtId="38" fontId="73" fillId="0" borderId="0"/>
    <xf numFmtId="0" fontId="80" fillId="0" borderId="0"/>
    <xf numFmtId="0" fontId="80" fillId="0" borderId="0"/>
    <xf numFmtId="0" fontId="0" fillId="0" borderId="0">
      <alignment vertical="center"/>
    </xf>
    <xf numFmtId="0" fontId="49" fillId="0" borderId="0" applyFont="0" applyFill="0">
      <alignment horizontal="fill"/>
    </xf>
    <xf numFmtId="182" fontId="0" fillId="41" borderId="0"/>
    <xf numFmtId="206" fontId="0" fillId="0" borderId="0" applyFont="0" applyFill="0" applyBorder="0" applyAlignment="0" applyProtection="0"/>
    <xf numFmtId="0" fontId="0" fillId="0" borderId="0"/>
    <xf numFmtId="202" fontId="0" fillId="0" borderId="0" applyFont="0" applyFill="0" applyBorder="0" applyAlignment="0" applyProtection="0"/>
    <xf numFmtId="0" fontId="43" fillId="0" borderId="0"/>
    <xf numFmtId="37" fontId="87" fillId="0" borderId="0"/>
    <xf numFmtId="39" fontId="0" fillId="0" borderId="0"/>
    <xf numFmtId="0" fontId="43" fillId="0" borderId="0"/>
    <xf numFmtId="199" fontId="40" fillId="0" borderId="0" applyFont="0" applyFill="0" applyBorder="0" applyAlignment="0" applyProtection="0"/>
    <xf numFmtId="197" fontId="40" fillId="0" borderId="0" applyFont="0" applyFill="0" applyBorder="0" applyAlignment="0" applyProtection="0"/>
    <xf numFmtId="192" fontId="0" fillId="0" borderId="0"/>
    <xf numFmtId="10" fontId="40" fillId="0" borderId="0" applyFont="0" applyFill="0" applyBorder="0" applyAlignment="0" applyProtection="0"/>
    <xf numFmtId="9" fontId="43" fillId="0" borderId="0" applyFont="0" applyFill="0" applyBorder="0" applyAlignment="0" applyProtection="0"/>
    <xf numFmtId="0" fontId="49" fillId="0" borderId="0"/>
    <xf numFmtId="0" fontId="67" fillId="38" borderId="8"/>
    <xf numFmtId="178" fontId="79" fillId="0" borderId="0"/>
    <xf numFmtId="209" fontId="0" fillId="0" borderId="0" applyNumberFormat="0" applyFill="0" applyBorder="0" applyAlignment="0" applyProtection="0">
      <alignment horizontal="left"/>
    </xf>
    <xf numFmtId="0" fontId="88" fillId="42" borderId="0" applyNumberFormat="0"/>
    <xf numFmtId="0" fontId="81" fillId="0" borderId="0" applyNumberFormat="0" applyFill="0" applyBorder="0" applyAlignment="0" applyProtection="0"/>
    <xf numFmtId="0" fontId="89" fillId="0" borderId="8">
      <alignment horizontal="center"/>
    </xf>
    <xf numFmtId="0" fontId="89" fillId="0" borderId="0">
      <alignment horizontal="center" vertical="center"/>
    </xf>
    <xf numFmtId="0" fontId="90" fillId="0" borderId="0" applyNumberFormat="0" applyFill="0">
      <alignment horizontal="left" vertical="center"/>
    </xf>
    <xf numFmtId="0" fontId="74" fillId="0" borderId="0"/>
    <xf numFmtId="40" fontId="91" fillId="0" borderId="0" applyBorder="0">
      <alignment horizontal="right"/>
    </xf>
    <xf numFmtId="9" fontId="5" fillId="0" borderId="0" applyFont="0" applyFill="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92" fillId="7" borderId="0" applyNumberFormat="0" applyBorder="0" applyAlignment="0" applyProtection="0">
      <alignment vertical="center"/>
    </xf>
    <xf numFmtId="0" fontId="0" fillId="0" borderId="0"/>
    <xf numFmtId="0" fontId="93" fillId="7" borderId="0" applyNumberFormat="0" applyBorder="0" applyAlignment="0" applyProtection="0">
      <alignment vertical="center"/>
    </xf>
    <xf numFmtId="0" fontId="0" fillId="0" borderId="0">
      <alignment vertical="center"/>
    </xf>
    <xf numFmtId="0" fontId="94" fillId="0" borderId="0">
      <alignment vertical="center"/>
    </xf>
    <xf numFmtId="0" fontId="0" fillId="0" borderId="0"/>
    <xf numFmtId="0" fontId="21" fillId="0" borderId="0">
      <alignment vertical="center"/>
    </xf>
    <xf numFmtId="0" fontId="0" fillId="0" borderId="0">
      <alignment vertical="center"/>
    </xf>
    <xf numFmtId="0" fontId="5" fillId="0" borderId="0">
      <alignment vertical="center"/>
    </xf>
    <xf numFmtId="42" fontId="0" fillId="0" borderId="0"/>
    <xf numFmtId="42" fontId="0" fillId="0" borderId="0"/>
    <xf numFmtId="42" fontId="0" fillId="0" borderId="0"/>
    <xf numFmtId="0" fontId="0" fillId="0" borderId="0"/>
    <xf numFmtId="0" fontId="0" fillId="0" borderId="0"/>
    <xf numFmtId="42" fontId="0" fillId="0" borderId="0">
      <alignment vertical="center"/>
    </xf>
    <xf numFmtId="0" fontId="95" fillId="0" borderId="0" applyNumberFormat="0" applyFill="0" applyBorder="0" applyAlignment="0" applyProtection="0"/>
    <xf numFmtId="0" fontId="96" fillId="0" borderId="0" applyFill="0" applyBorder="0" applyAlignment="0"/>
    <xf numFmtId="0" fontId="50" fillId="10" borderId="0" applyNumberFormat="0" applyBorder="0" applyAlignment="0" applyProtection="0">
      <alignment vertical="center"/>
    </xf>
    <xf numFmtId="0" fontId="50" fillId="10" borderId="0" applyNumberFormat="0" applyBorder="0" applyAlignment="0" applyProtection="0">
      <alignment vertical="center"/>
    </xf>
    <xf numFmtId="0" fontId="50" fillId="10" borderId="0" applyNumberFormat="0" applyBorder="0" applyAlignment="0" applyProtection="0">
      <alignment vertical="center"/>
    </xf>
    <xf numFmtId="0" fontId="97" fillId="10" borderId="0" applyNumberFormat="0" applyBorder="0" applyAlignment="0" applyProtection="0">
      <alignment vertical="center"/>
    </xf>
    <xf numFmtId="186" fontId="21" fillId="0" borderId="0" applyFont="0" applyFill="0" applyBorder="0" applyAlignment="0" applyProtection="0"/>
    <xf numFmtId="195" fontId="21" fillId="0" borderId="0" applyFont="0" applyFill="0" applyBorder="0" applyAlignment="0" applyProtection="0"/>
    <xf numFmtId="0" fontId="43" fillId="0" borderId="0"/>
    <xf numFmtId="41" fontId="21" fillId="0" borderId="0" applyFont="0" applyFill="0" applyBorder="0" applyAlignment="0" applyProtection="0"/>
    <xf numFmtId="41" fontId="49" fillId="0" borderId="0" applyFont="0" applyFill="0" applyBorder="0" applyAlignment="0" applyProtection="0"/>
    <xf numFmtId="0" fontId="21" fillId="0" borderId="0" applyFont="0" applyFill="0" applyBorder="0" applyAlignment="0" applyProtection="0"/>
    <xf numFmtId="0" fontId="66" fillId="0" borderId="0"/>
    <xf numFmtId="199" fontId="40" fillId="0" borderId="8" applyNumberFormat="0"/>
    <xf numFmtId="38" fontId="21" fillId="0" borderId="0" applyFont="0" applyFill="0" applyBorder="0" applyAlignment="0" applyProtection="0"/>
    <xf numFmtId="40" fontId="21" fillId="0" borderId="0" applyFont="0" applyFill="0" applyBorder="0" applyAlignment="0" applyProtection="0"/>
    <xf numFmtId="0" fontId="21" fillId="0" borderId="0" applyFont="0" applyFill="0" applyBorder="0" applyAlignment="0" applyProtection="0"/>
    <xf numFmtId="0" fontId="69" fillId="0" borderId="0"/>
  </cellStyleXfs>
  <cellXfs count="662">
    <xf numFmtId="0" fontId="0" fillId="0" borderId="0" xfId="0"/>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0" fillId="0" borderId="0" xfId="0" applyFont="1" applyFill="1" applyBorder="1" applyAlignment="1"/>
    <xf numFmtId="211" fontId="0" fillId="0" borderId="0" xfId="0" applyNumberFormat="1" applyFont="1" applyFill="1" applyBorder="1" applyAlignment="1"/>
    <xf numFmtId="0" fontId="5" fillId="0" borderId="0" xfId="0" applyFont="1" applyFill="1" applyBorder="1" applyAlignment="1">
      <alignment vertical="center"/>
    </xf>
    <xf numFmtId="192" fontId="6" fillId="0" borderId="0" xfId="0" applyNumberFormat="1" applyFont="1" applyFill="1" applyBorder="1" applyAlignment="1">
      <alignment vertical="center"/>
    </xf>
    <xf numFmtId="192" fontId="7" fillId="0" borderId="0" xfId="17" applyNumberFormat="1" applyFont="1" applyFill="1" applyBorder="1" applyAlignment="1">
      <alignment horizontal="center" vertical="center" wrapText="1"/>
    </xf>
    <xf numFmtId="192" fontId="6" fillId="0" borderId="0" xfId="17" applyNumberFormat="1" applyFont="1" applyFill="1" applyBorder="1" applyAlignment="1">
      <alignment vertical="center" wrapText="1"/>
    </xf>
    <xf numFmtId="192" fontId="6" fillId="0" borderId="1" xfId="17" applyNumberFormat="1" applyFont="1" applyFill="1" applyBorder="1" applyAlignment="1">
      <alignment horizontal="center" vertical="center" wrapText="1"/>
    </xf>
    <xf numFmtId="192" fontId="6" fillId="0" borderId="2" xfId="17" applyNumberFormat="1" applyFont="1" applyFill="1" applyBorder="1" applyAlignment="1">
      <alignment horizontal="center" vertical="center" wrapText="1"/>
    </xf>
    <xf numFmtId="192" fontId="6" fillId="0" borderId="3" xfId="17" applyNumberFormat="1" applyFont="1" applyFill="1" applyBorder="1" applyAlignment="1">
      <alignment horizontal="center" vertical="center" wrapText="1"/>
    </xf>
    <xf numFmtId="192" fontId="6" fillId="0" borderId="4" xfId="17" applyNumberFormat="1" applyFont="1" applyFill="1" applyBorder="1" applyAlignment="1">
      <alignment horizontal="center" vertical="center" wrapText="1"/>
    </xf>
    <xf numFmtId="192" fontId="6" fillId="0" borderId="5" xfId="17" applyNumberFormat="1" applyFont="1" applyFill="1" applyBorder="1" applyAlignment="1">
      <alignment horizontal="center" vertical="center" wrapText="1"/>
    </xf>
    <xf numFmtId="192" fontId="8" fillId="0" borderId="6" xfId="17" applyNumberFormat="1" applyFont="1" applyFill="1" applyBorder="1" applyAlignment="1">
      <alignment vertical="center" wrapText="1"/>
    </xf>
    <xf numFmtId="1" fontId="8" fillId="0" borderId="7" xfId="11" applyNumberFormat="1" applyFont="1" applyFill="1" applyBorder="1" applyAlignment="1" applyProtection="1">
      <alignment vertical="center" wrapText="1"/>
    </xf>
    <xf numFmtId="196" fontId="6" fillId="0" borderId="8" xfId="17" applyNumberFormat="1" applyFont="1" applyFill="1" applyBorder="1" applyAlignment="1">
      <alignment horizontal="right" vertical="center" wrapText="1"/>
    </xf>
    <xf numFmtId="1" fontId="6" fillId="0" borderId="9" xfId="11" applyNumberFormat="1" applyFont="1" applyFill="1" applyBorder="1" applyAlignment="1" applyProtection="1">
      <alignment horizontal="right" vertical="center" wrapText="1"/>
    </xf>
    <xf numFmtId="192" fontId="8" fillId="0" borderId="10" xfId="17" applyNumberFormat="1" applyFont="1" applyFill="1" applyBorder="1" applyAlignment="1">
      <alignment vertical="center" wrapText="1"/>
    </xf>
    <xf numFmtId="213" fontId="8" fillId="0" borderId="8" xfId="11" applyNumberFormat="1" applyFont="1" applyFill="1" applyBorder="1" applyAlignment="1" applyProtection="1">
      <alignment vertical="center" wrapText="1"/>
    </xf>
    <xf numFmtId="1" fontId="8" fillId="0" borderId="8" xfId="11" applyNumberFormat="1" applyFont="1" applyFill="1" applyBorder="1" applyAlignment="1" applyProtection="1">
      <alignment horizontal="right" vertical="center" wrapText="1"/>
    </xf>
    <xf numFmtId="1" fontId="6" fillId="0" borderId="8" xfId="11" applyNumberFormat="1" applyFont="1" applyFill="1" applyBorder="1" applyAlignment="1" applyProtection="1">
      <alignment horizontal="right" vertical="center" wrapText="1"/>
    </xf>
    <xf numFmtId="192" fontId="8" fillId="0" borderId="10" xfId="17" applyNumberFormat="1" applyFont="1" applyFill="1" applyBorder="1" applyAlignment="1">
      <alignment horizontal="left" vertical="center" wrapText="1" indent="2"/>
    </xf>
    <xf numFmtId="213" fontId="6" fillId="0" borderId="8" xfId="11" applyNumberFormat="1" applyFont="1" applyFill="1" applyBorder="1" applyAlignment="1" applyProtection="1">
      <alignment horizontal="right" vertical="center" wrapText="1"/>
    </xf>
    <xf numFmtId="192" fontId="6" fillId="0" borderId="6" xfId="17" applyNumberFormat="1" applyFont="1" applyFill="1" applyBorder="1" applyAlignment="1">
      <alignment vertical="center" wrapText="1"/>
    </xf>
    <xf numFmtId="1" fontId="6" fillId="0" borderId="7" xfId="11" applyNumberFormat="1" applyFont="1" applyFill="1" applyBorder="1" applyAlignment="1" applyProtection="1">
      <alignment vertical="center" wrapText="1"/>
    </xf>
    <xf numFmtId="192" fontId="9" fillId="0" borderId="6" xfId="17" applyNumberFormat="1" applyFont="1" applyFill="1" applyBorder="1" applyAlignment="1">
      <alignment vertical="center" wrapText="1"/>
    </xf>
    <xf numFmtId="192" fontId="9" fillId="0" borderId="10" xfId="17" applyNumberFormat="1" applyFont="1" applyFill="1" applyBorder="1" applyAlignment="1">
      <alignment vertical="center" wrapText="1"/>
    </xf>
    <xf numFmtId="192" fontId="8" fillId="0" borderId="10" xfId="17" applyNumberFormat="1" applyFont="1" applyFill="1" applyBorder="1" applyAlignment="1">
      <alignment horizontal="left" vertical="center" wrapText="1" indent="3"/>
    </xf>
    <xf numFmtId="213" fontId="8" fillId="0" borderId="7" xfId="11" applyNumberFormat="1" applyFont="1" applyFill="1" applyBorder="1" applyAlignment="1" applyProtection="1">
      <alignment vertical="center" wrapText="1"/>
    </xf>
    <xf numFmtId="213" fontId="6" fillId="0" borderId="8" xfId="11" applyNumberFormat="1" applyFont="1" applyFill="1" applyBorder="1" applyAlignment="1" applyProtection="1">
      <alignment horizontal="center" vertical="center" wrapText="1"/>
    </xf>
    <xf numFmtId="211" fontId="6" fillId="0" borderId="8" xfId="17" applyNumberFormat="1" applyFont="1" applyFill="1" applyBorder="1" applyAlignment="1">
      <alignment horizontal="center" vertical="center" wrapText="1"/>
    </xf>
    <xf numFmtId="213" fontId="6" fillId="0" borderId="9" xfId="11" applyNumberFormat="1" applyFont="1" applyFill="1" applyBorder="1" applyAlignment="1" applyProtection="1">
      <alignment horizontal="center" vertical="center" wrapText="1"/>
    </xf>
    <xf numFmtId="192" fontId="8" fillId="0" borderId="7" xfId="17" applyNumberFormat="1" applyFont="1" applyFill="1" applyBorder="1" applyAlignment="1">
      <alignment vertical="center" wrapText="1"/>
    </xf>
    <xf numFmtId="205" fontId="6" fillId="0" borderId="8" xfId="17" applyNumberFormat="1" applyFont="1" applyFill="1" applyBorder="1" applyAlignment="1">
      <alignment horizontal="center" vertical="center" wrapText="1"/>
    </xf>
    <xf numFmtId="192" fontId="10" fillId="0" borderId="10" xfId="17" applyNumberFormat="1" applyFont="1" applyFill="1" applyBorder="1" applyAlignment="1">
      <alignment horizontal="left" vertical="center" wrapText="1" indent="2"/>
    </xf>
    <xf numFmtId="205" fontId="6" fillId="0" borderId="9" xfId="17" applyNumberFormat="1" applyFont="1" applyFill="1" applyBorder="1" applyAlignment="1">
      <alignment horizontal="center" vertical="center" wrapText="1"/>
    </xf>
    <xf numFmtId="205" fontId="6" fillId="0" borderId="8" xfId="17" applyNumberFormat="1" applyFont="1" applyFill="1" applyBorder="1" applyAlignment="1">
      <alignment vertical="center" wrapText="1"/>
    </xf>
    <xf numFmtId="205" fontId="6" fillId="0" borderId="11" xfId="17" applyNumberFormat="1" applyFont="1" applyFill="1" applyBorder="1" applyAlignment="1">
      <alignment vertical="center" wrapText="1"/>
    </xf>
    <xf numFmtId="205" fontId="6" fillId="0" borderId="12" xfId="17" applyNumberFormat="1" applyFont="1" applyFill="1" applyBorder="1" applyAlignment="1">
      <alignment vertical="center" wrapText="1"/>
    </xf>
    <xf numFmtId="192" fontId="8" fillId="0" borderId="13" xfId="17" applyNumberFormat="1" applyFont="1" applyFill="1" applyBorder="1" applyAlignment="1">
      <alignment horizontal="left" vertical="center" wrapText="1" indent="2"/>
    </xf>
    <xf numFmtId="1" fontId="8" fillId="0" borderId="11" xfId="11" applyNumberFormat="1" applyFont="1" applyFill="1" applyBorder="1" applyAlignment="1" applyProtection="1">
      <alignment horizontal="right" vertical="center" wrapText="1"/>
    </xf>
    <xf numFmtId="192" fontId="8" fillId="0" borderId="14" xfId="17" applyNumberFormat="1" applyFont="1" applyFill="1" applyBorder="1" applyAlignment="1">
      <alignment vertical="center" wrapText="1"/>
    </xf>
    <xf numFmtId="192" fontId="8" fillId="0" borderId="15" xfId="17" applyNumberFormat="1" applyFont="1" applyFill="1" applyBorder="1" applyAlignment="1">
      <alignment vertical="center" wrapText="1"/>
    </xf>
    <xf numFmtId="192" fontId="6" fillId="0" borderId="10" xfId="0" applyNumberFormat="1" applyFont="1" applyFill="1" applyBorder="1" applyAlignment="1" applyProtection="1">
      <alignment horizontal="left" vertical="center" wrapText="1" indent="3"/>
    </xf>
    <xf numFmtId="192" fontId="6" fillId="0" borderId="10" xfId="17" applyNumberFormat="1" applyFont="1" applyFill="1" applyBorder="1" applyAlignment="1">
      <alignment vertical="center" wrapText="1"/>
    </xf>
    <xf numFmtId="192" fontId="8" fillId="0" borderId="16" xfId="17" applyNumberFormat="1" applyFont="1" applyFill="1" applyBorder="1" applyAlignment="1">
      <alignment vertical="center" wrapText="1"/>
    </xf>
    <xf numFmtId="192" fontId="8" fillId="0" borderId="17" xfId="17" applyNumberFormat="1" applyFont="1" applyFill="1" applyBorder="1" applyAlignment="1">
      <alignment vertical="center" wrapText="1"/>
    </xf>
    <xf numFmtId="205" fontId="6" fillId="0" borderId="18" xfId="17" applyNumberFormat="1" applyFont="1" applyFill="1" applyBorder="1" applyAlignment="1">
      <alignment vertical="center" wrapText="1"/>
    </xf>
    <xf numFmtId="205" fontId="6" fillId="0" borderId="19" xfId="17" applyNumberFormat="1" applyFont="1" applyFill="1" applyBorder="1" applyAlignment="1">
      <alignment vertical="center" wrapText="1"/>
    </xf>
    <xf numFmtId="192" fontId="6" fillId="0" borderId="20" xfId="17" applyNumberFormat="1" applyFont="1" applyFill="1" applyBorder="1" applyAlignment="1">
      <alignment horizontal="left" vertical="center" wrapText="1" indent="3"/>
    </xf>
    <xf numFmtId="213" fontId="8" fillId="0" borderId="18" xfId="11" applyNumberFormat="1" applyFont="1" applyFill="1" applyBorder="1" applyAlignment="1" applyProtection="1">
      <alignment vertical="center" wrapText="1"/>
    </xf>
    <xf numFmtId="1" fontId="8" fillId="0" borderId="18" xfId="11" applyNumberFormat="1" applyFont="1" applyFill="1" applyBorder="1" applyAlignment="1" applyProtection="1">
      <alignment horizontal="right" vertical="center" wrapText="1"/>
    </xf>
    <xf numFmtId="0" fontId="6" fillId="0" borderId="0" xfId="0" applyFont="1" applyFill="1" applyBorder="1" applyAlignment="1">
      <alignment horizontal="left" vertical="top" wrapText="1"/>
    </xf>
    <xf numFmtId="0" fontId="6" fillId="0" borderId="0" xfId="0" applyFont="1" applyFill="1" applyBorder="1" applyAlignment="1">
      <alignment horizontal="left" vertical="top"/>
    </xf>
    <xf numFmtId="0" fontId="11" fillId="0" borderId="0" xfId="0" applyFont="1" applyFill="1" applyBorder="1" applyAlignment="1"/>
    <xf numFmtId="211" fontId="6" fillId="0" borderId="0" xfId="17" applyNumberFormat="1" applyFont="1" applyFill="1" applyBorder="1" applyAlignment="1">
      <alignment vertical="center" wrapText="1"/>
    </xf>
    <xf numFmtId="192" fontId="6" fillId="0" borderId="0" xfId="17" applyNumberFormat="1" applyFont="1" applyFill="1" applyBorder="1" applyAlignment="1">
      <alignment horizontal="right" vertical="center" wrapText="1"/>
    </xf>
    <xf numFmtId="211" fontId="6" fillId="0" borderId="3" xfId="17" applyNumberFormat="1" applyFont="1" applyFill="1" applyBorder="1" applyAlignment="1">
      <alignment horizontal="center" vertical="center" wrapText="1"/>
    </xf>
    <xf numFmtId="192" fontId="6" fillId="0" borderId="21" xfId="17" applyNumberFormat="1" applyFont="1" applyFill="1" applyBorder="1" applyAlignment="1">
      <alignment horizontal="center" vertical="center" wrapText="1"/>
    </xf>
    <xf numFmtId="1" fontId="6" fillId="0" borderId="22" xfId="11" applyNumberFormat="1" applyFont="1" applyFill="1" applyBorder="1" applyAlignment="1" applyProtection="1">
      <alignment horizontal="right" vertical="center" wrapText="1"/>
    </xf>
    <xf numFmtId="213" fontId="6" fillId="0" borderId="0" xfId="11" applyNumberFormat="1" applyFont="1" applyFill="1" applyBorder="1" applyAlignment="1" applyProtection="1">
      <alignment horizontal="right" vertical="center" wrapText="1"/>
    </xf>
    <xf numFmtId="1" fontId="6" fillId="0" borderId="8" xfId="11" applyNumberFormat="1" applyFont="1" applyFill="1" applyBorder="1" applyAlignment="1">
      <alignment horizontal="right" vertical="center" wrapText="1"/>
    </xf>
    <xf numFmtId="213" fontId="6" fillId="0" borderId="22" xfId="11" applyNumberFormat="1" applyFont="1" applyFill="1" applyBorder="1" applyAlignment="1" applyProtection="1">
      <alignment horizontal="right" vertical="center" wrapText="1"/>
    </xf>
    <xf numFmtId="1" fontId="6" fillId="0" borderId="11" xfId="11" applyNumberFormat="1" applyFont="1" applyFill="1" applyBorder="1" applyAlignment="1" applyProtection="1">
      <alignment horizontal="right" vertical="center" wrapText="1"/>
    </xf>
    <xf numFmtId="192" fontId="6" fillId="0" borderId="13" xfId="17" applyNumberFormat="1" applyFont="1" applyFill="1" applyBorder="1" applyAlignment="1">
      <alignment vertical="center" wrapText="1"/>
    </xf>
    <xf numFmtId="213" fontId="6" fillId="0" borderId="23" xfId="11" applyNumberFormat="1" applyFont="1" applyFill="1" applyBorder="1" applyAlignment="1" applyProtection="1">
      <alignment horizontal="right" vertical="center" wrapText="1"/>
    </xf>
    <xf numFmtId="1" fontId="6" fillId="0" borderId="18" xfId="11" applyNumberFormat="1" applyFont="1" applyFill="1" applyBorder="1" applyAlignment="1" applyProtection="1">
      <alignment horizontal="right" vertical="center" wrapText="1"/>
    </xf>
    <xf numFmtId="196" fontId="6" fillId="0" borderId="18" xfId="17" applyNumberFormat="1" applyFont="1" applyFill="1" applyBorder="1" applyAlignment="1">
      <alignment horizontal="right" vertical="center" wrapText="1"/>
    </xf>
    <xf numFmtId="1" fontId="6" fillId="0" borderId="19" xfId="11" applyNumberFormat="1" applyFont="1" applyFill="1" applyBorder="1" applyAlignment="1" applyProtection="1">
      <alignment horizontal="right" vertical="center" wrapText="1"/>
    </xf>
    <xf numFmtId="192" fontId="6" fillId="0" borderId="20" xfId="17" applyNumberFormat="1" applyFont="1" applyFill="1" applyBorder="1" applyAlignment="1">
      <alignment vertical="center" wrapText="1"/>
    </xf>
    <xf numFmtId="213" fontId="6" fillId="0" borderId="24" xfId="11" applyNumberFormat="1" applyFont="1" applyFill="1" applyBorder="1" applyAlignment="1" applyProtection="1">
      <alignment horizontal="right" vertical="center" wrapText="1"/>
    </xf>
    <xf numFmtId="211" fontId="11" fillId="0" borderId="0" xfId="0" applyNumberFormat="1" applyFont="1" applyFill="1" applyBorder="1" applyAlignment="1"/>
    <xf numFmtId="213" fontId="11" fillId="0" borderId="0" xfId="11" applyNumberFormat="1" applyFont="1"/>
    <xf numFmtId="0" fontId="12" fillId="0" borderId="0" xfId="0" applyFont="1" applyFill="1" applyBorder="1" applyAlignment="1">
      <alignment vertical="center"/>
    </xf>
    <xf numFmtId="0" fontId="12" fillId="0" borderId="0" xfId="0" applyFont="1" applyFill="1" applyBorder="1" applyAlignment="1">
      <alignment vertical="top"/>
    </xf>
    <xf numFmtId="192" fontId="0" fillId="0" borderId="0" xfId="0" applyNumberFormat="1" applyFont="1" applyFill="1" applyBorder="1" applyAlignment="1">
      <alignment horizontal="center" wrapText="1"/>
    </xf>
    <xf numFmtId="192" fontId="0" fillId="0" borderId="0" xfId="0" applyNumberFormat="1" applyFont="1" applyFill="1" applyBorder="1" applyAlignment="1">
      <alignment horizontal="left" wrapText="1"/>
    </xf>
    <xf numFmtId="192" fontId="0" fillId="0" borderId="0" xfId="0" applyNumberFormat="1" applyFont="1" applyFill="1" applyBorder="1" applyAlignment="1"/>
    <xf numFmtId="192" fontId="0" fillId="0" borderId="0" xfId="0" applyNumberFormat="1" applyFont="1" applyFill="1" applyBorder="1" applyAlignment="1">
      <alignment horizontal="center"/>
    </xf>
    <xf numFmtId="192" fontId="6" fillId="0" borderId="0" xfId="0" applyNumberFormat="1" applyFont="1" applyFill="1" applyAlignment="1">
      <alignment horizontal="left" vertical="center" wrapText="1"/>
    </xf>
    <xf numFmtId="192" fontId="7" fillId="0" borderId="0" xfId="0" applyNumberFormat="1" applyFont="1" applyFill="1" applyBorder="1" applyAlignment="1">
      <alignment horizontal="center" vertical="center" wrapText="1"/>
    </xf>
    <xf numFmtId="192" fontId="7" fillId="0" borderId="0" xfId="0" applyNumberFormat="1" applyFont="1" applyFill="1" applyBorder="1" applyAlignment="1">
      <alignment horizontal="left" vertical="center" wrapText="1"/>
    </xf>
    <xf numFmtId="0" fontId="7" fillId="0" borderId="0" xfId="0" applyNumberFormat="1" applyFont="1" applyFill="1" applyBorder="1" applyAlignment="1">
      <alignment horizontal="center" vertical="center" wrapText="1"/>
    </xf>
    <xf numFmtId="192" fontId="6" fillId="0" borderId="0" xfId="0" applyNumberFormat="1" applyFont="1" applyFill="1" applyBorder="1" applyAlignment="1">
      <alignment horizontal="center" vertical="center" wrapText="1"/>
    </xf>
    <xf numFmtId="192" fontId="6" fillId="0" borderId="0" xfId="0" applyNumberFormat="1" applyFont="1" applyFill="1" applyBorder="1" applyAlignment="1">
      <alignment horizontal="left" vertical="center" wrapText="1"/>
    </xf>
    <xf numFmtId="0" fontId="6" fillId="0" borderId="0" xfId="0" applyNumberFormat="1" applyFont="1" applyFill="1" applyBorder="1" applyAlignment="1">
      <alignment vertical="center" wrapText="1"/>
    </xf>
    <xf numFmtId="192" fontId="6" fillId="0" borderId="0" xfId="0" applyNumberFormat="1" applyFont="1" applyFill="1" applyBorder="1" applyAlignment="1">
      <alignment vertical="center" wrapText="1"/>
    </xf>
    <xf numFmtId="214" fontId="6" fillId="0" borderId="0" xfId="0" applyNumberFormat="1" applyFont="1" applyFill="1" applyBorder="1" applyAlignment="1">
      <alignment vertical="center" wrapText="1"/>
    </xf>
    <xf numFmtId="192" fontId="9" fillId="0" borderId="1" xfId="0" applyNumberFormat="1" applyFont="1" applyFill="1" applyBorder="1" applyAlignment="1">
      <alignment horizontal="center" vertical="center" wrapText="1"/>
    </xf>
    <xf numFmtId="192" fontId="9" fillId="0" borderId="3"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214" fontId="9" fillId="0" borderId="3" xfId="0" applyNumberFormat="1" applyFont="1" applyFill="1" applyBorder="1" applyAlignment="1">
      <alignment horizontal="center" vertical="center" wrapText="1"/>
    </xf>
    <xf numFmtId="213" fontId="9" fillId="2" borderId="4" xfId="0" applyNumberFormat="1" applyFont="1" applyFill="1" applyBorder="1" applyAlignment="1">
      <alignment horizontal="center" vertical="center" wrapText="1"/>
    </xf>
    <xf numFmtId="192" fontId="10" fillId="0" borderId="6" xfId="0" applyNumberFormat="1" applyFont="1" applyFill="1" applyBorder="1" applyAlignment="1">
      <alignment horizontal="center" vertical="center" wrapText="1"/>
    </xf>
    <xf numFmtId="192" fontId="10" fillId="0" borderId="8" xfId="0" applyNumberFormat="1" applyFont="1" applyFill="1" applyBorder="1" applyAlignment="1">
      <alignment horizontal="left" vertical="center" wrapText="1"/>
    </xf>
    <xf numFmtId="1" fontId="9" fillId="0" borderId="8" xfId="11" applyNumberFormat="1" applyFont="1" applyFill="1" applyBorder="1" applyAlignment="1">
      <alignment horizontal="right" vertical="center" wrapText="1"/>
    </xf>
    <xf numFmtId="196" fontId="9" fillId="0" borderId="8" xfId="0" applyNumberFormat="1" applyFont="1" applyFill="1" applyBorder="1" applyAlignment="1">
      <alignment horizontal="right" vertical="center" wrapText="1"/>
    </xf>
    <xf numFmtId="1" fontId="9" fillId="0" borderId="9" xfId="11" applyNumberFormat="1" applyFont="1" applyFill="1" applyBorder="1" applyAlignment="1">
      <alignment horizontal="right" vertical="center" wrapText="1"/>
    </xf>
    <xf numFmtId="192" fontId="9" fillId="0" borderId="25" xfId="0" applyNumberFormat="1" applyFont="1" applyFill="1" applyBorder="1" applyAlignment="1">
      <alignment horizontal="center" vertical="center" wrapText="1"/>
    </xf>
    <xf numFmtId="192" fontId="10" fillId="0" borderId="7" xfId="0" applyNumberFormat="1" applyFont="1" applyFill="1" applyBorder="1" applyAlignment="1">
      <alignment horizontal="left" vertical="center" wrapText="1"/>
    </xf>
    <xf numFmtId="192" fontId="10" fillId="0" borderId="25" xfId="0" applyNumberFormat="1" applyFont="1" applyFill="1" applyBorder="1" applyAlignment="1">
      <alignment horizontal="center" vertical="top" wrapText="1"/>
    </xf>
    <xf numFmtId="192" fontId="10" fillId="0" borderId="7" xfId="0" applyNumberFormat="1" applyFont="1" applyFill="1" applyBorder="1" applyAlignment="1">
      <alignment horizontal="left" vertical="center" wrapText="1" shrinkToFit="1"/>
    </xf>
    <xf numFmtId="1" fontId="10" fillId="0" borderId="7" xfId="11" applyNumberFormat="1" applyFont="1" applyFill="1" applyBorder="1" applyAlignment="1">
      <alignment horizontal="right" vertical="center" wrapText="1"/>
    </xf>
    <xf numFmtId="1" fontId="9" fillId="0" borderId="8" xfId="11" applyNumberFormat="1" applyFont="1" applyFill="1" applyBorder="1" applyAlignment="1" applyProtection="1">
      <alignment horizontal="right" vertical="center" wrapText="1"/>
    </xf>
    <xf numFmtId="192" fontId="9" fillId="0" borderId="25" xfId="0" applyNumberFormat="1" applyFont="1" applyFill="1" applyBorder="1" applyAlignment="1">
      <alignment horizontal="center" vertical="top" wrapText="1"/>
    </xf>
    <xf numFmtId="192" fontId="9" fillId="0" borderId="7" xfId="0" applyNumberFormat="1" applyFont="1" applyFill="1" applyBorder="1" applyAlignment="1">
      <alignment horizontal="left" vertical="center" wrapText="1"/>
    </xf>
    <xf numFmtId="1" fontId="9" fillId="0" borderId="7" xfId="11" applyNumberFormat="1" applyFont="1" applyFill="1" applyBorder="1" applyAlignment="1">
      <alignment horizontal="right" vertical="center" wrapText="1"/>
    </xf>
    <xf numFmtId="192" fontId="10" fillId="0" borderId="25" xfId="0" applyNumberFormat="1" applyFont="1" applyFill="1" applyBorder="1" applyAlignment="1">
      <alignment horizontal="center" vertical="center" wrapText="1"/>
    </xf>
    <xf numFmtId="213" fontId="9" fillId="0" borderId="9" xfId="11" applyNumberFormat="1" applyFont="1" applyFill="1" applyBorder="1" applyAlignment="1">
      <alignment horizontal="right" vertical="center" wrapText="1"/>
    </xf>
    <xf numFmtId="205" fontId="9" fillId="0" borderId="26" xfId="0" applyNumberFormat="1" applyFont="1" applyFill="1" applyBorder="1" applyAlignment="1">
      <alignment horizontal="center" vertical="center" wrapText="1"/>
    </xf>
    <xf numFmtId="205" fontId="9" fillId="0" borderId="17" xfId="0" applyNumberFormat="1" applyFont="1" applyFill="1" applyBorder="1" applyAlignment="1">
      <alignment horizontal="left" vertical="center" wrapText="1"/>
    </xf>
    <xf numFmtId="1" fontId="9" fillId="0" borderId="17" xfId="11" applyNumberFormat="1" applyFont="1" applyFill="1" applyBorder="1" applyAlignment="1">
      <alignment horizontal="right" vertical="center" wrapText="1"/>
    </xf>
    <xf numFmtId="1" fontId="9" fillId="0" borderId="18" xfId="11" applyNumberFormat="1" applyFont="1" applyFill="1" applyBorder="1" applyAlignment="1">
      <alignment horizontal="right" vertical="center" wrapText="1"/>
    </xf>
    <xf numFmtId="1" fontId="9" fillId="0" borderId="18" xfId="11" applyNumberFormat="1" applyFont="1" applyFill="1" applyBorder="1" applyAlignment="1" applyProtection="1">
      <alignment horizontal="right" vertical="center" wrapText="1"/>
    </xf>
    <xf numFmtId="211" fontId="9" fillId="0" borderId="18" xfId="0" applyNumberFormat="1" applyFont="1" applyFill="1" applyBorder="1" applyAlignment="1">
      <alignment horizontal="right" vertical="center" wrapText="1"/>
    </xf>
    <xf numFmtId="1" fontId="9" fillId="0" borderId="19" xfId="11" applyNumberFormat="1" applyFont="1" applyFill="1" applyBorder="1" applyAlignment="1">
      <alignment horizontal="right" vertical="center" wrapText="1"/>
    </xf>
    <xf numFmtId="0" fontId="9" fillId="0" borderId="0" xfId="0" applyNumberFormat="1" applyFont="1" applyFill="1" applyBorder="1" applyAlignment="1">
      <alignment horizontal="left" vertical="top" wrapText="1"/>
    </xf>
    <xf numFmtId="0" fontId="1" fillId="0" borderId="0" xfId="0" applyFont="1" applyFill="1" applyBorder="1" applyAlignment="1">
      <alignment horizontal="center" vertical="center"/>
    </xf>
    <xf numFmtId="212" fontId="6" fillId="0" borderId="0" xfId="0" applyNumberFormat="1" applyFont="1" applyFill="1" applyBorder="1" applyAlignment="1">
      <alignment horizontal="center" vertical="center" wrapText="1"/>
    </xf>
    <xf numFmtId="192" fontId="9" fillId="0" borderId="27" xfId="0" applyNumberFormat="1" applyFont="1" applyFill="1" applyBorder="1" applyAlignment="1">
      <alignment horizontal="center" vertical="center" wrapText="1"/>
    </xf>
    <xf numFmtId="192" fontId="9" fillId="0" borderId="2" xfId="0" applyNumberFormat="1" applyFont="1" applyFill="1" applyBorder="1" applyAlignment="1">
      <alignment horizontal="center" vertical="center" wrapText="1"/>
    </xf>
    <xf numFmtId="192" fontId="10" fillId="0" borderId="28" xfId="0" applyNumberFormat="1" applyFont="1" applyFill="1" applyBorder="1" applyAlignment="1">
      <alignment horizontal="center" vertical="center" wrapText="1"/>
    </xf>
    <xf numFmtId="192" fontId="10" fillId="0" borderId="7" xfId="0" applyNumberFormat="1" applyFont="1" applyFill="1" applyBorder="1" applyAlignment="1">
      <alignment horizontal="center" vertical="center" wrapText="1"/>
    </xf>
    <xf numFmtId="212" fontId="9" fillId="0" borderId="28" xfId="0" applyNumberFormat="1" applyFont="1" applyFill="1" applyBorder="1" applyAlignment="1">
      <alignment horizontal="center" vertical="center" wrapText="1"/>
    </xf>
    <xf numFmtId="192" fontId="13" fillId="0" borderId="7" xfId="0" applyNumberFormat="1" applyFont="1" applyFill="1" applyBorder="1" applyAlignment="1">
      <alignment horizontal="left" vertical="center" wrapText="1" indent="1"/>
    </xf>
    <xf numFmtId="192" fontId="9" fillId="0" borderId="7" xfId="0" applyNumberFormat="1" applyFont="1" applyFill="1" applyBorder="1" applyAlignment="1">
      <alignment vertical="center" wrapText="1"/>
    </xf>
    <xf numFmtId="192" fontId="10" fillId="0" borderId="28" xfId="0" applyNumberFormat="1" applyFont="1" applyFill="1" applyBorder="1" applyAlignment="1">
      <alignment horizontal="center" vertical="top" wrapText="1"/>
    </xf>
    <xf numFmtId="192" fontId="10" fillId="0" borderId="7" xfId="0" applyNumberFormat="1" applyFont="1" applyFill="1" applyBorder="1" applyAlignment="1">
      <alignment horizontal="justify" vertical="center" wrapText="1"/>
    </xf>
    <xf numFmtId="192" fontId="9" fillId="0" borderId="28" xfId="0" applyNumberFormat="1" applyFont="1" applyFill="1" applyBorder="1" applyAlignment="1">
      <alignment horizontal="center" vertical="center" wrapText="1"/>
    </xf>
    <xf numFmtId="192" fontId="10" fillId="0" borderId="7" xfId="0" applyNumberFormat="1" applyFont="1" applyFill="1" applyBorder="1" applyAlignment="1">
      <alignment horizontal="left" vertical="center" wrapText="1" indent="1"/>
    </xf>
    <xf numFmtId="192" fontId="9" fillId="0" borderId="7" xfId="0" applyNumberFormat="1" applyFont="1" applyFill="1" applyBorder="1" applyAlignment="1">
      <alignment horizontal="justify" vertical="center" wrapText="1"/>
    </xf>
    <xf numFmtId="192" fontId="14" fillId="0" borderId="7" xfId="0" applyNumberFormat="1" applyFont="1" applyFill="1" applyBorder="1" applyAlignment="1">
      <alignment horizontal="left" vertical="center" wrapText="1" indent="3"/>
    </xf>
    <xf numFmtId="192" fontId="14" fillId="0" borderId="7" xfId="0" applyNumberFormat="1" applyFont="1" applyFill="1" applyBorder="1" applyAlignment="1">
      <alignment horizontal="left" vertical="center" wrapText="1" indent="1"/>
    </xf>
    <xf numFmtId="213" fontId="9" fillId="0" borderId="7" xfId="11" applyNumberFormat="1" applyFont="1" applyFill="1" applyBorder="1" applyAlignment="1">
      <alignment horizontal="right" vertical="center" wrapText="1"/>
    </xf>
    <xf numFmtId="213" fontId="9" fillId="0" borderId="8" xfId="11" applyNumberFormat="1" applyFont="1" applyFill="1" applyBorder="1" applyAlignment="1">
      <alignment horizontal="right" vertical="center" wrapText="1"/>
    </xf>
    <xf numFmtId="192" fontId="9" fillId="0" borderId="29" xfId="0" applyNumberFormat="1" applyFont="1" applyFill="1" applyBorder="1" applyAlignment="1" applyProtection="1">
      <alignment horizontal="left" vertical="center" wrapText="1" indent="3"/>
    </xf>
    <xf numFmtId="1" fontId="9" fillId="0" borderId="29" xfId="11" applyNumberFormat="1" applyFont="1" applyFill="1" applyBorder="1" applyAlignment="1" applyProtection="1">
      <alignment horizontal="right" vertical="center" wrapText="1"/>
    </xf>
    <xf numFmtId="192" fontId="15" fillId="0" borderId="29" xfId="0" applyNumberFormat="1" applyFont="1" applyFill="1" applyBorder="1" applyAlignment="1" applyProtection="1">
      <alignment horizontal="left" vertical="center" wrapText="1" indent="3"/>
    </xf>
    <xf numFmtId="192" fontId="9" fillId="0" borderId="7" xfId="0" applyNumberFormat="1" applyFont="1" applyFill="1" applyBorder="1" applyAlignment="1">
      <alignment horizontal="left" vertical="center" wrapText="1" indent="3"/>
    </xf>
    <xf numFmtId="192" fontId="9" fillId="0" borderId="30" xfId="0" applyNumberFormat="1" applyFont="1" applyFill="1" applyBorder="1" applyAlignment="1">
      <alignment horizontal="center" vertical="center" wrapText="1"/>
    </xf>
    <xf numFmtId="192" fontId="9" fillId="0" borderId="17" xfId="0" applyNumberFormat="1" applyFont="1" applyFill="1" applyBorder="1" applyAlignment="1">
      <alignment vertical="center" wrapText="1"/>
    </xf>
    <xf numFmtId="196" fontId="9" fillId="0" borderId="18" xfId="0" applyNumberFormat="1" applyFont="1" applyFill="1" applyBorder="1" applyAlignment="1">
      <alignment horizontal="right" vertical="center" wrapText="1"/>
    </xf>
    <xf numFmtId="192" fontId="16" fillId="0" borderId="0" xfId="0" applyNumberFormat="1" applyFont="1" applyFill="1" applyBorder="1" applyAlignment="1">
      <alignment vertical="center" wrapText="1"/>
    </xf>
    <xf numFmtId="192" fontId="17" fillId="0" borderId="0" xfId="0" applyNumberFormat="1" applyFont="1" applyFill="1" applyBorder="1" applyAlignment="1"/>
    <xf numFmtId="192" fontId="6" fillId="0" borderId="0" xfId="0" applyNumberFormat="1" applyFont="1" applyFill="1" applyBorder="1" applyAlignment="1">
      <alignment horizontal="right" vertical="center" wrapText="1"/>
    </xf>
    <xf numFmtId="192" fontId="6" fillId="0" borderId="0" xfId="0" applyNumberFormat="1" applyFont="1" applyFill="1" applyBorder="1" applyAlignment="1"/>
    <xf numFmtId="192" fontId="9" fillId="0" borderId="21" xfId="0" applyNumberFormat="1" applyFont="1" applyFill="1" applyBorder="1" applyAlignment="1">
      <alignment horizontal="center" vertical="center" wrapText="1"/>
    </xf>
    <xf numFmtId="192" fontId="9" fillId="0" borderId="0" xfId="0" applyNumberFormat="1" applyFont="1" applyFill="1" applyBorder="1" applyAlignment="1">
      <alignment vertical="center" wrapText="1"/>
    </xf>
    <xf numFmtId="192" fontId="18" fillId="0" borderId="0" xfId="0" applyNumberFormat="1" applyFont="1" applyFill="1" applyBorder="1" applyAlignment="1"/>
    <xf numFmtId="192" fontId="13" fillId="0" borderId="28" xfId="0" applyNumberFormat="1" applyFont="1" applyFill="1" applyBorder="1" applyAlignment="1">
      <alignment horizontal="center" vertical="center" wrapText="1"/>
    </xf>
    <xf numFmtId="192" fontId="13" fillId="0" borderId="7" xfId="0" applyNumberFormat="1" applyFont="1" applyFill="1" applyBorder="1" applyAlignment="1">
      <alignment horizontal="center" vertical="center" wrapText="1"/>
    </xf>
    <xf numFmtId="1" fontId="9" fillId="0" borderId="22" xfId="11" applyNumberFormat="1" applyFont="1" applyFill="1" applyBorder="1" applyAlignment="1">
      <alignment horizontal="right" vertical="center" wrapText="1"/>
    </xf>
    <xf numFmtId="1" fontId="9" fillId="0" borderId="22" xfId="11" applyNumberFormat="1" applyFont="1" applyFill="1" applyBorder="1" applyAlignment="1" applyProtection="1">
      <alignment horizontal="right" vertical="center" wrapText="1"/>
    </xf>
    <xf numFmtId="205" fontId="9" fillId="0" borderId="0" xfId="0" applyNumberFormat="1" applyFont="1" applyFill="1" applyBorder="1" applyAlignment="1">
      <alignment vertical="center" wrapText="1"/>
    </xf>
    <xf numFmtId="192" fontId="13" fillId="0" borderId="7" xfId="0" applyNumberFormat="1" applyFont="1" applyFill="1" applyBorder="1" applyAlignment="1">
      <alignment horizontal="left" vertical="center" wrapText="1"/>
    </xf>
    <xf numFmtId="192" fontId="9" fillId="0" borderId="28" xfId="0" applyNumberFormat="1" applyFont="1" applyFill="1" applyBorder="1" applyAlignment="1">
      <alignment horizontal="center" vertical="top" wrapText="1"/>
    </xf>
    <xf numFmtId="192" fontId="15" fillId="0" borderId="7" xfId="0" applyNumberFormat="1" applyFont="1" applyFill="1" applyBorder="1" applyAlignment="1">
      <alignment horizontal="left" vertical="center" wrapText="1"/>
    </xf>
    <xf numFmtId="192" fontId="18" fillId="0" borderId="28" xfId="0" applyNumberFormat="1" applyFont="1" applyFill="1" applyBorder="1" applyAlignment="1">
      <alignment horizontal="center" vertical="center" wrapText="1"/>
    </xf>
    <xf numFmtId="192" fontId="18" fillId="0" borderId="7" xfId="0" applyNumberFormat="1" applyFont="1" applyFill="1" applyBorder="1" applyAlignment="1">
      <alignment horizontal="left" vertical="center" wrapText="1"/>
    </xf>
    <xf numFmtId="1" fontId="18" fillId="0" borderId="22" xfId="11" applyNumberFormat="1" applyFont="1" applyFill="1" applyBorder="1" applyAlignment="1">
      <alignment horizontal="right" vertical="center" wrapText="1"/>
    </xf>
    <xf numFmtId="192" fontId="18" fillId="0" borderId="30" xfId="0" applyNumberFormat="1" applyFont="1" applyFill="1" applyBorder="1" applyAlignment="1">
      <alignment horizontal="center" vertical="center" wrapText="1"/>
    </xf>
    <xf numFmtId="192" fontId="18" fillId="0" borderId="17" xfId="0" applyNumberFormat="1" applyFont="1" applyFill="1" applyBorder="1" applyAlignment="1">
      <alignment horizontal="left" vertical="center" wrapText="1"/>
    </xf>
    <xf numFmtId="1" fontId="18" fillId="0" borderId="24" xfId="11" applyNumberFormat="1" applyFont="1" applyFill="1" applyBorder="1" applyAlignment="1">
      <alignment horizontal="right" vertical="center" wrapText="1"/>
    </xf>
    <xf numFmtId="192" fontId="9" fillId="0" borderId="0" xfId="0" applyNumberFormat="1" applyFont="1" applyFill="1" applyBorder="1" applyAlignment="1">
      <alignment vertical="top" wrapText="1"/>
    </xf>
    <xf numFmtId="192" fontId="18" fillId="0" borderId="0" xfId="0" applyNumberFormat="1" applyFont="1" applyFill="1" applyBorder="1" applyAlignment="1">
      <alignment vertical="top"/>
    </xf>
    <xf numFmtId="0" fontId="6" fillId="0" borderId="0" xfId="166" applyFont="1">
      <alignment vertical="center"/>
    </xf>
    <xf numFmtId="0" fontId="17" fillId="0" borderId="0" xfId="166" applyFont="1">
      <alignment vertical="center"/>
    </xf>
    <xf numFmtId="0" fontId="11" fillId="0" borderId="0" xfId="166" applyFont="1">
      <alignment vertical="center"/>
    </xf>
    <xf numFmtId="0" fontId="0" fillId="0" borderId="0" xfId="166" applyFont="1">
      <alignment vertical="center"/>
    </xf>
    <xf numFmtId="0" fontId="7" fillId="0" borderId="0" xfId="210" applyFont="1" applyAlignment="1">
      <alignment horizontal="center" vertical="center"/>
    </xf>
    <xf numFmtId="0" fontId="6" fillId="0" borderId="0" xfId="210" applyFont="1"/>
    <xf numFmtId="0" fontId="6" fillId="0" borderId="0" xfId="210" applyFont="1" applyAlignment="1">
      <alignment horizontal="right"/>
    </xf>
    <xf numFmtId="0" fontId="6" fillId="0" borderId="31" xfId="210" applyFont="1" applyBorder="1" applyAlignment="1">
      <alignment horizontal="center" vertical="center"/>
    </xf>
    <xf numFmtId="0" fontId="6" fillId="0" borderId="32" xfId="210" applyFont="1" applyBorder="1" applyAlignment="1">
      <alignment horizontal="center" vertical="center" wrapText="1"/>
    </xf>
    <xf numFmtId="0" fontId="6" fillId="0" borderId="33" xfId="210" applyFont="1" applyBorder="1" applyAlignment="1">
      <alignment horizontal="center" vertical="center"/>
    </xf>
    <xf numFmtId="0" fontId="6" fillId="0" borderId="34" xfId="210" applyFont="1" applyBorder="1" applyAlignment="1">
      <alignment horizontal="center" vertical="center"/>
    </xf>
    <xf numFmtId="0" fontId="6" fillId="0" borderId="35" xfId="210" applyFont="1" applyBorder="1" applyAlignment="1">
      <alignment horizontal="center" vertical="center" wrapText="1"/>
    </xf>
    <xf numFmtId="0" fontId="6" fillId="0" borderId="36" xfId="210" applyFont="1" applyBorder="1" applyAlignment="1">
      <alignment horizontal="center" vertical="center"/>
    </xf>
    <xf numFmtId="0" fontId="6" fillId="0" borderId="6" xfId="210" applyFont="1" applyBorder="1" applyAlignment="1">
      <alignment vertical="center"/>
    </xf>
    <xf numFmtId="1" fontId="6" fillId="0" borderId="8" xfId="11" applyNumberFormat="1" applyFont="1" applyBorder="1" applyAlignment="1">
      <alignment vertical="center"/>
    </xf>
    <xf numFmtId="1" fontId="6" fillId="0" borderId="8" xfId="210" applyNumberFormat="1" applyFont="1" applyBorder="1" applyAlignment="1">
      <alignment horizontal="right" vertical="center"/>
    </xf>
    <xf numFmtId="1" fontId="6" fillId="0" borderId="9" xfId="210" applyNumberFormat="1" applyFont="1" applyBorder="1" applyAlignment="1">
      <alignment horizontal="right" vertical="center"/>
    </xf>
    <xf numFmtId="0" fontId="6" fillId="0" borderId="10" xfId="210" applyFont="1" applyBorder="1" applyAlignment="1">
      <alignment vertical="center"/>
    </xf>
    <xf numFmtId="0" fontId="6" fillId="0" borderId="6" xfId="210" applyFont="1" applyBorder="1" applyAlignment="1">
      <alignment horizontal="left" vertical="center" wrapText="1" indent="2"/>
    </xf>
    <xf numFmtId="1" fontId="6" fillId="0" borderId="7" xfId="210" applyNumberFormat="1" applyFont="1" applyBorder="1" applyAlignment="1">
      <alignment horizontal="right" vertical="center" wrapText="1"/>
    </xf>
    <xf numFmtId="0" fontId="6" fillId="0" borderId="6" xfId="210" applyFont="1" applyBorder="1" applyAlignment="1">
      <alignment horizontal="center" vertical="center"/>
    </xf>
    <xf numFmtId="1" fontId="6" fillId="0" borderId="7" xfId="210" applyNumberFormat="1" applyFont="1" applyBorder="1" applyAlignment="1">
      <alignment horizontal="right" vertical="center"/>
    </xf>
    <xf numFmtId="0" fontId="6" fillId="0" borderId="10" xfId="210" applyFont="1" applyBorder="1" applyAlignment="1">
      <alignment horizontal="left" vertical="center" indent="1"/>
    </xf>
    <xf numFmtId="0" fontId="6" fillId="0" borderId="6" xfId="210" applyFont="1" applyBorder="1" applyAlignment="1">
      <alignment horizontal="left" vertical="center" indent="1"/>
    </xf>
    <xf numFmtId="0" fontId="6" fillId="0" borderId="13" xfId="210" applyFont="1" applyBorder="1" applyAlignment="1">
      <alignment horizontal="left" vertical="center" indent="1"/>
    </xf>
    <xf numFmtId="1" fontId="6" fillId="0" borderId="15" xfId="210" applyNumberFormat="1" applyFont="1" applyBorder="1" applyAlignment="1">
      <alignment horizontal="right" vertical="center"/>
    </xf>
    <xf numFmtId="0" fontId="6" fillId="0" borderId="14" xfId="210" applyFont="1" applyBorder="1" applyAlignment="1">
      <alignment horizontal="left" vertical="center" indent="1"/>
    </xf>
    <xf numFmtId="1" fontId="6" fillId="0" borderId="12" xfId="210" applyNumberFormat="1" applyFont="1" applyBorder="1" applyAlignment="1">
      <alignment horizontal="right" vertical="center"/>
    </xf>
    <xf numFmtId="0" fontId="6" fillId="0" borderId="16" xfId="210" applyFont="1" applyBorder="1" applyAlignment="1">
      <alignment horizontal="center" vertical="center"/>
    </xf>
    <xf numFmtId="1" fontId="6" fillId="0" borderId="17" xfId="210" applyNumberFormat="1" applyFont="1" applyBorder="1" applyAlignment="1">
      <alignment horizontal="right" vertical="center"/>
    </xf>
    <xf numFmtId="1" fontId="6" fillId="0" borderId="19" xfId="210" applyNumberFormat="1" applyFont="1" applyBorder="1" applyAlignment="1">
      <alignment horizontal="right" vertical="center"/>
    </xf>
    <xf numFmtId="0" fontId="6" fillId="0" borderId="20" xfId="210" applyFont="1" applyBorder="1" applyAlignment="1">
      <alignment horizontal="left" vertical="center" indent="1"/>
    </xf>
    <xf numFmtId="0" fontId="11" fillId="0" borderId="0" xfId="210" applyFont="1" applyFill="1" applyBorder="1" applyAlignment="1">
      <alignment vertical="center"/>
    </xf>
    <xf numFmtId="0" fontId="11" fillId="0" borderId="0" xfId="210" applyFont="1" applyBorder="1"/>
    <xf numFmtId="0" fontId="11" fillId="0" borderId="0" xfId="210" applyFont="1" applyBorder="1" applyAlignment="1"/>
    <xf numFmtId="0" fontId="11" fillId="0" borderId="0" xfId="210" applyFont="1" applyFill="1" applyBorder="1" applyAlignment="1">
      <alignment horizontal="right" vertical="center"/>
    </xf>
    <xf numFmtId="0" fontId="11" fillId="0" borderId="0" xfId="210" applyFont="1" applyBorder="1" applyAlignment="1">
      <alignment horizontal="right"/>
    </xf>
    <xf numFmtId="0" fontId="11" fillId="0" borderId="0" xfId="166" applyFont="1" applyBorder="1">
      <alignment vertical="center"/>
    </xf>
    <xf numFmtId="0" fontId="6" fillId="0" borderId="0" xfId="210" applyFont="1" applyAlignment="1">
      <alignment horizontal="right" vertical="center"/>
    </xf>
    <xf numFmtId="0" fontId="6" fillId="0" borderId="37" xfId="210" applyFont="1" applyBorder="1" applyAlignment="1">
      <alignment horizontal="center" vertical="center" wrapText="1"/>
    </xf>
    <xf numFmtId="0" fontId="6" fillId="0" borderId="38" xfId="210" applyFont="1" applyBorder="1" applyAlignment="1">
      <alignment horizontal="center" vertical="center" wrapText="1"/>
    </xf>
    <xf numFmtId="0" fontId="6" fillId="0" borderId="0" xfId="166" applyFont="1" applyAlignment="1">
      <alignment vertical="center" wrapText="1"/>
    </xf>
    <xf numFmtId="1" fontId="6" fillId="0" borderId="22" xfId="210" applyNumberFormat="1" applyFont="1" applyBorder="1" applyAlignment="1">
      <alignment horizontal="right" vertical="center"/>
    </xf>
    <xf numFmtId="1" fontId="6" fillId="0" borderId="23" xfId="210" applyNumberFormat="1" applyFont="1" applyBorder="1" applyAlignment="1">
      <alignment horizontal="right" vertical="center"/>
    </xf>
    <xf numFmtId="1" fontId="6" fillId="0" borderId="24" xfId="210" applyNumberFormat="1" applyFont="1" applyBorder="1" applyAlignment="1">
      <alignment horizontal="right" vertical="center"/>
    </xf>
    <xf numFmtId="0" fontId="11" fillId="0" borderId="0" xfId="166" applyFont="1" applyBorder="1" applyAlignment="1">
      <alignment horizontal="right" vertical="center"/>
    </xf>
    <xf numFmtId="0" fontId="11" fillId="0" borderId="0" xfId="166" applyFont="1" applyAlignment="1">
      <alignment horizontal="right" vertical="center"/>
    </xf>
    <xf numFmtId="1" fontId="6" fillId="0" borderId="8" xfId="11" applyNumberFormat="1" applyFont="1" applyFill="1" applyBorder="1" applyAlignment="1">
      <alignment horizontal="right" vertical="center"/>
    </xf>
    <xf numFmtId="1" fontId="6" fillId="0" borderId="7" xfId="210" applyNumberFormat="1" applyFont="1" applyFill="1" applyBorder="1" applyAlignment="1">
      <alignment horizontal="right" vertical="center"/>
    </xf>
    <xf numFmtId="1" fontId="6" fillId="0" borderId="11" xfId="210" applyNumberFormat="1" applyFont="1" applyBorder="1" applyAlignment="1">
      <alignment horizontal="right" vertical="center"/>
    </xf>
    <xf numFmtId="1" fontId="6" fillId="0" borderId="18" xfId="210" applyNumberFormat="1" applyFont="1" applyBorder="1" applyAlignment="1">
      <alignment horizontal="right" vertical="center"/>
    </xf>
    <xf numFmtId="0" fontId="6" fillId="0" borderId="0" xfId="0" applyFont="1"/>
    <xf numFmtId="0" fontId="17" fillId="0" borderId="0" xfId="0" applyFont="1"/>
    <xf numFmtId="0" fontId="11" fillId="0" borderId="0" xfId="0" applyFont="1"/>
    <xf numFmtId="214" fontId="0" fillId="0" borderId="0" xfId="0" applyNumberFormat="1"/>
    <xf numFmtId="214" fontId="6" fillId="0" borderId="0" xfId="0" applyNumberFormat="1" applyFont="1"/>
    <xf numFmtId="0" fontId="7" fillId="0" borderId="0" xfId="209" applyFont="1" applyAlignment="1">
      <alignment horizontal="center" vertical="center"/>
    </xf>
    <xf numFmtId="0" fontId="6" fillId="0" borderId="0" xfId="209" applyFont="1" applyBorder="1" applyAlignment="1">
      <alignment vertical="center"/>
    </xf>
    <xf numFmtId="214" fontId="6" fillId="0" borderId="0" xfId="209" applyNumberFormat="1" applyFont="1" applyBorder="1" applyAlignment="1">
      <alignment vertical="center"/>
    </xf>
    <xf numFmtId="0" fontId="6" fillId="0" borderId="1" xfId="209" applyFont="1" applyBorder="1" applyAlignment="1">
      <alignment horizontal="center" vertical="center" wrapText="1"/>
    </xf>
    <xf numFmtId="214" fontId="6" fillId="0" borderId="2" xfId="11" applyNumberFormat="1" applyFont="1" applyFill="1" applyBorder="1" applyAlignment="1">
      <alignment horizontal="center" vertical="center" wrapText="1"/>
    </xf>
    <xf numFmtId="214" fontId="6" fillId="0" borderId="3" xfId="11" applyNumberFormat="1" applyFont="1" applyFill="1" applyBorder="1" applyAlignment="1">
      <alignment horizontal="center" vertical="center" wrapText="1"/>
    </xf>
    <xf numFmtId="214" fontId="6" fillId="0" borderId="4" xfId="11" applyNumberFormat="1" applyFont="1" applyFill="1" applyBorder="1" applyAlignment="1">
      <alignment horizontal="center" vertical="center" wrapText="1"/>
    </xf>
    <xf numFmtId="214" fontId="6" fillId="0" borderId="5" xfId="209" applyNumberFormat="1" applyFont="1" applyBorder="1" applyAlignment="1">
      <alignment horizontal="center" vertical="center" wrapText="1"/>
    </xf>
    <xf numFmtId="212" fontId="6" fillId="0" borderId="6" xfId="209" applyNumberFormat="1" applyFont="1" applyBorder="1" applyAlignment="1">
      <alignment vertical="center" wrapText="1"/>
    </xf>
    <xf numFmtId="214" fontId="6" fillId="0" borderId="7" xfId="209" applyNumberFormat="1" applyFont="1" applyBorder="1" applyAlignment="1">
      <alignment vertical="center" wrapText="1"/>
    </xf>
    <xf numFmtId="214" fontId="6" fillId="0" borderId="10" xfId="209" applyNumberFormat="1" applyFont="1" applyBorder="1" applyAlignment="1">
      <alignment vertical="center" wrapText="1"/>
    </xf>
    <xf numFmtId="212" fontId="6" fillId="0" borderId="6" xfId="209" applyNumberFormat="1" applyFont="1" applyBorder="1" applyAlignment="1">
      <alignment horizontal="left" vertical="center" indent="2"/>
    </xf>
    <xf numFmtId="212" fontId="6" fillId="0" borderId="6" xfId="209" applyNumberFormat="1" applyFont="1" applyBorder="1" applyAlignment="1">
      <alignment horizontal="left" vertical="center" wrapText="1" indent="2"/>
    </xf>
    <xf numFmtId="214" fontId="6" fillId="0" borderId="10" xfId="209" applyNumberFormat="1" applyFont="1" applyBorder="1" applyAlignment="1">
      <alignment horizontal="left" vertical="center" wrapText="1"/>
    </xf>
    <xf numFmtId="0" fontId="6" fillId="0" borderId="6" xfId="209" applyFont="1" applyBorder="1" applyAlignment="1">
      <alignment horizontal="center" vertical="center"/>
    </xf>
    <xf numFmtId="214" fontId="6" fillId="0" borderId="10" xfId="209" applyNumberFormat="1" applyFont="1" applyBorder="1" applyAlignment="1">
      <alignment horizontal="center" vertical="center" wrapText="1"/>
    </xf>
    <xf numFmtId="0" fontId="6" fillId="0" borderId="6" xfId="209" applyFont="1" applyBorder="1" applyAlignment="1">
      <alignment horizontal="left" vertical="center"/>
    </xf>
    <xf numFmtId="0" fontId="6" fillId="0" borderId="14" xfId="209" applyFont="1" applyBorder="1" applyAlignment="1">
      <alignment horizontal="center" vertical="center" wrapText="1"/>
    </xf>
    <xf numFmtId="214" fontId="6" fillId="0" borderId="13" xfId="209" applyNumberFormat="1" applyFont="1" applyBorder="1" applyAlignment="1">
      <alignment horizontal="center" vertical="center" wrapText="1"/>
    </xf>
    <xf numFmtId="0" fontId="6" fillId="0" borderId="16" xfId="209" applyFont="1" applyBorder="1" applyAlignment="1">
      <alignment horizontal="center" vertical="center"/>
    </xf>
    <xf numFmtId="214" fontId="6" fillId="0" borderId="17" xfId="209" applyNumberFormat="1" applyFont="1" applyBorder="1" applyAlignment="1">
      <alignment vertical="center" wrapText="1"/>
    </xf>
    <xf numFmtId="214" fontId="6" fillId="0" borderId="20" xfId="209" applyNumberFormat="1" applyFont="1" applyBorder="1" applyAlignment="1">
      <alignment horizontal="center" vertical="center"/>
    </xf>
    <xf numFmtId="0" fontId="11" fillId="0" borderId="39" xfId="0" applyFont="1" applyBorder="1" applyAlignment="1">
      <alignment vertical="center"/>
    </xf>
    <xf numFmtId="0" fontId="11" fillId="0" borderId="0" xfId="0" applyFont="1" applyBorder="1" applyAlignment="1">
      <alignment vertical="center"/>
    </xf>
    <xf numFmtId="214" fontId="11" fillId="0" borderId="0" xfId="0" applyNumberFormat="1" applyFont="1" applyBorder="1" applyAlignment="1">
      <alignment vertical="center"/>
    </xf>
    <xf numFmtId="214" fontId="11" fillId="0" borderId="0" xfId="0" applyNumberFormat="1" applyFont="1"/>
    <xf numFmtId="214" fontId="6" fillId="0" borderId="0" xfId="209" applyNumberFormat="1" applyFont="1" applyBorder="1" applyAlignment="1">
      <alignment horizontal="right" vertical="center"/>
    </xf>
    <xf numFmtId="214" fontId="6" fillId="0" borderId="40" xfId="11" applyNumberFormat="1" applyFont="1" applyFill="1" applyBorder="1" applyAlignment="1">
      <alignment horizontal="center" vertical="center" wrapText="1"/>
    </xf>
    <xf numFmtId="214" fontId="6" fillId="0" borderId="41" xfId="209" applyNumberFormat="1" applyFont="1" applyBorder="1" applyAlignment="1">
      <alignment horizontal="left" vertical="top" wrapText="1"/>
    </xf>
    <xf numFmtId="214" fontId="6" fillId="0" borderId="42" xfId="209" applyNumberFormat="1" applyFont="1" applyBorder="1" applyAlignment="1">
      <alignment horizontal="left" vertical="top" wrapText="1"/>
    </xf>
    <xf numFmtId="214" fontId="6" fillId="0" borderId="43" xfId="209" applyNumberFormat="1" applyFont="1" applyBorder="1" applyAlignment="1">
      <alignment horizontal="left" vertical="top" wrapText="1"/>
    </xf>
    <xf numFmtId="0" fontId="6" fillId="0" borderId="0" xfId="0" applyFont="1" applyFill="1"/>
    <xf numFmtId="0" fontId="17" fillId="0" borderId="0" xfId="0" applyFont="1" applyFill="1"/>
    <xf numFmtId="0" fontId="11" fillId="0" borderId="0" xfId="0" applyFont="1" applyFill="1"/>
    <xf numFmtId="214" fontId="0" fillId="0" borderId="0" xfId="11" applyNumberFormat="1" applyFont="1" applyFill="1"/>
    <xf numFmtId="214" fontId="0" fillId="0" borderId="0" xfId="11" applyNumberFormat="1" applyFont="1" applyFill="1" applyAlignment="1">
      <alignment horizontal="center"/>
    </xf>
    <xf numFmtId="0" fontId="0" fillId="0" borderId="0" xfId="0" applyFill="1"/>
    <xf numFmtId="214" fontId="7" fillId="0" borderId="0" xfId="11" applyNumberFormat="1" applyFont="1" applyFill="1" applyAlignment="1">
      <alignment horizontal="center" vertical="center"/>
    </xf>
    <xf numFmtId="214" fontId="6" fillId="0" borderId="0" xfId="11" applyNumberFormat="1" applyFont="1" applyFill="1" applyBorder="1" applyAlignment="1">
      <alignment vertical="center"/>
    </xf>
    <xf numFmtId="214" fontId="6" fillId="0" borderId="0" xfId="11" applyNumberFormat="1" applyFont="1" applyFill="1" applyBorder="1" applyAlignment="1">
      <alignment horizontal="center" vertical="center"/>
    </xf>
    <xf numFmtId="214" fontId="6" fillId="0" borderId="1" xfId="11" applyNumberFormat="1" applyFont="1" applyFill="1" applyBorder="1" applyAlignment="1">
      <alignment horizontal="center" vertical="center" wrapText="1"/>
    </xf>
    <xf numFmtId="214" fontId="6" fillId="0" borderId="44" xfId="11" applyNumberFormat="1" applyFont="1" applyFill="1" applyBorder="1" applyAlignment="1">
      <alignment horizontal="center" vertical="center" wrapText="1"/>
    </xf>
    <xf numFmtId="214" fontId="6" fillId="0" borderId="6" xfId="11" applyNumberFormat="1" applyFont="1" applyFill="1" applyBorder="1" applyAlignment="1">
      <alignment vertical="center" wrapText="1"/>
    </xf>
    <xf numFmtId="214" fontId="6" fillId="0" borderId="7" xfId="11" applyNumberFormat="1" applyFont="1" applyFill="1" applyBorder="1" applyAlignment="1">
      <alignment horizontal="right" vertical="center" wrapText="1"/>
    </xf>
    <xf numFmtId="214" fontId="6" fillId="0" borderId="45" xfId="11" applyNumberFormat="1" applyFont="1" applyFill="1" applyBorder="1" applyAlignment="1">
      <alignment horizontal="right" vertical="center"/>
    </xf>
    <xf numFmtId="214" fontId="6" fillId="0" borderId="7" xfId="11" applyNumberFormat="1" applyFont="1" applyFill="1" applyBorder="1" applyAlignment="1">
      <alignment horizontal="left" vertical="center" wrapText="1"/>
    </xf>
    <xf numFmtId="214" fontId="6" fillId="0" borderId="45" xfId="11" applyNumberFormat="1" applyFont="1" applyFill="1" applyBorder="1" applyAlignment="1">
      <alignment horizontal="right" vertical="center" wrapText="1"/>
    </xf>
    <xf numFmtId="214" fontId="6" fillId="0" borderId="6" xfId="11" applyNumberFormat="1" applyFont="1" applyFill="1" applyBorder="1" applyAlignment="1">
      <alignment horizontal="left" vertical="center" indent="2"/>
    </xf>
    <xf numFmtId="214" fontId="6" fillId="0" borderId="7" xfId="11" applyNumberFormat="1" applyFont="1" applyFill="1" applyBorder="1" applyAlignment="1">
      <alignment horizontal="right" vertical="center"/>
    </xf>
    <xf numFmtId="214" fontId="6" fillId="0" borderId="8" xfId="11" applyNumberFormat="1" applyFont="1" applyFill="1" applyBorder="1" applyAlignment="1">
      <alignment horizontal="right" vertical="center"/>
    </xf>
    <xf numFmtId="214" fontId="6" fillId="0" borderId="9" xfId="11" applyNumberFormat="1" applyFont="1" applyFill="1" applyBorder="1" applyAlignment="1">
      <alignment horizontal="right" vertical="center"/>
    </xf>
    <xf numFmtId="214" fontId="6" fillId="0" borderId="7" xfId="11" applyNumberFormat="1" applyFont="1" applyFill="1" applyBorder="1" applyAlignment="1">
      <alignment horizontal="left" vertical="center"/>
    </xf>
    <xf numFmtId="214" fontId="6" fillId="0" borderId="6" xfId="11" applyNumberFormat="1" applyFont="1" applyFill="1" applyBorder="1" applyAlignment="1">
      <alignment horizontal="center" vertical="center"/>
    </xf>
    <xf numFmtId="214" fontId="6" fillId="0" borderId="7" xfId="11" applyNumberFormat="1" applyFont="1" applyFill="1" applyBorder="1" applyAlignment="1">
      <alignment horizontal="center" vertical="center" wrapText="1"/>
    </xf>
    <xf numFmtId="214" fontId="6" fillId="0" borderId="6" xfId="11" applyNumberFormat="1" applyFont="1" applyFill="1" applyBorder="1" applyAlignment="1">
      <alignment horizontal="left" vertical="center" wrapText="1"/>
    </xf>
    <xf numFmtId="214" fontId="6" fillId="0" borderId="14" xfId="11" applyNumberFormat="1" applyFont="1" applyFill="1" applyBorder="1" applyAlignment="1">
      <alignment horizontal="center" vertical="center" wrapText="1"/>
    </xf>
    <xf numFmtId="214" fontId="6" fillId="0" borderId="15" xfId="11" applyNumberFormat="1" applyFont="1" applyFill="1" applyBorder="1" applyAlignment="1">
      <alignment horizontal="right" vertical="center" wrapText="1"/>
    </xf>
    <xf numFmtId="214" fontId="6" fillId="0" borderId="15" xfId="11" applyNumberFormat="1" applyFont="1" applyFill="1" applyBorder="1" applyAlignment="1">
      <alignment horizontal="right" vertical="center"/>
    </xf>
    <xf numFmtId="214" fontId="6" fillId="0" borderId="12" xfId="11" applyNumberFormat="1" applyFont="1" applyFill="1" applyBorder="1" applyAlignment="1">
      <alignment horizontal="right" vertical="center"/>
    </xf>
    <xf numFmtId="214" fontId="6" fillId="0" borderId="46" xfId="11" applyNumberFormat="1" applyFont="1" applyFill="1" applyBorder="1" applyAlignment="1">
      <alignment horizontal="right" vertical="center"/>
    </xf>
    <xf numFmtId="214" fontId="6" fillId="0" borderId="15" xfId="11" applyNumberFormat="1" applyFont="1" applyFill="1" applyBorder="1" applyAlignment="1">
      <alignment horizontal="center" vertical="center" wrapText="1"/>
    </xf>
    <xf numFmtId="214" fontId="6" fillId="0" borderId="16" xfId="11" applyNumberFormat="1" applyFont="1" applyFill="1" applyBorder="1" applyAlignment="1">
      <alignment horizontal="center" vertical="center"/>
    </xf>
    <xf numFmtId="214" fontId="6" fillId="0" borderId="17" xfId="11" applyNumberFormat="1" applyFont="1" applyFill="1" applyBorder="1" applyAlignment="1">
      <alignment horizontal="right" vertical="center" wrapText="1"/>
    </xf>
    <xf numFmtId="214" fontId="6" fillId="0" borderId="47" xfId="11" applyNumberFormat="1" applyFont="1" applyFill="1" applyBorder="1" applyAlignment="1">
      <alignment horizontal="right" vertical="center"/>
    </xf>
    <xf numFmtId="214" fontId="6" fillId="0" borderId="17" xfId="11" applyNumberFormat="1" applyFont="1" applyFill="1" applyBorder="1" applyAlignment="1">
      <alignment horizontal="center" vertical="center"/>
    </xf>
    <xf numFmtId="214" fontId="11" fillId="0" borderId="39" xfId="11" applyNumberFormat="1" applyFont="1" applyFill="1" applyBorder="1" applyAlignment="1">
      <alignment vertical="center"/>
    </xf>
    <xf numFmtId="214" fontId="11" fillId="0" borderId="0" xfId="11" applyNumberFormat="1" applyFont="1" applyFill="1" applyBorder="1" applyAlignment="1">
      <alignment vertical="center"/>
    </xf>
    <xf numFmtId="214" fontId="11" fillId="0" borderId="0" xfId="11" applyNumberFormat="1" applyFont="1" applyFill="1" applyBorder="1" applyAlignment="1">
      <alignment horizontal="center" vertical="center"/>
    </xf>
    <xf numFmtId="214" fontId="11" fillId="0" borderId="0" xfId="11" applyNumberFormat="1" applyFont="1" applyFill="1"/>
    <xf numFmtId="214" fontId="11" fillId="0" borderId="0" xfId="11" applyNumberFormat="1" applyFont="1" applyFill="1" applyAlignment="1">
      <alignment horizontal="center"/>
    </xf>
    <xf numFmtId="214" fontId="6" fillId="0" borderId="0" xfId="11" applyNumberFormat="1" applyFont="1" applyFill="1" applyAlignment="1">
      <alignment horizontal="center"/>
    </xf>
    <xf numFmtId="214" fontId="6" fillId="0" borderId="21" xfId="11" applyNumberFormat="1" applyFont="1" applyFill="1" applyBorder="1" applyAlignment="1">
      <alignment horizontal="center" vertical="center" wrapText="1"/>
    </xf>
    <xf numFmtId="214" fontId="6" fillId="0" borderId="48" xfId="11" applyNumberFormat="1" applyFont="1" applyFill="1" applyBorder="1" applyAlignment="1">
      <alignment horizontal="left" vertical="top" wrapText="1"/>
    </xf>
    <xf numFmtId="214" fontId="6" fillId="0" borderId="49" xfId="11" applyNumberFormat="1" applyFont="1" applyFill="1" applyBorder="1" applyAlignment="1">
      <alignment horizontal="left" vertical="top" wrapText="1"/>
    </xf>
    <xf numFmtId="3" fontId="6" fillId="2" borderId="0" xfId="205" applyNumberFormat="1" applyFont="1" applyFill="1" applyBorder="1" applyAlignment="1">
      <alignment vertical="center" wrapText="1"/>
    </xf>
    <xf numFmtId="3" fontId="7" fillId="2" borderId="0" xfId="205" applyNumberFormat="1" applyFont="1" applyFill="1" applyBorder="1" applyAlignment="1">
      <alignment vertical="center" wrapText="1"/>
    </xf>
    <xf numFmtId="3" fontId="19" fillId="2" borderId="0" xfId="205" applyNumberFormat="1" applyFont="1" applyFill="1" applyBorder="1" applyAlignment="1">
      <alignment vertical="center" wrapText="1"/>
    </xf>
    <xf numFmtId="3" fontId="20" fillId="2" borderId="0" xfId="205" applyNumberFormat="1" applyFont="1" applyFill="1" applyBorder="1" applyAlignment="1">
      <alignment vertical="center" wrapText="1"/>
    </xf>
    <xf numFmtId="214" fontId="20" fillId="2" borderId="0" xfId="205" applyNumberFormat="1" applyFont="1" applyFill="1" applyBorder="1" applyAlignment="1">
      <alignment vertical="center" wrapText="1"/>
    </xf>
    <xf numFmtId="211" fontId="20" fillId="2" borderId="0" xfId="205" applyNumberFormat="1" applyFont="1" applyFill="1" applyBorder="1" applyAlignment="1">
      <alignment vertical="center" wrapText="1"/>
    </xf>
    <xf numFmtId="205" fontId="20" fillId="2" borderId="0" xfId="205" applyNumberFormat="1" applyFont="1" applyFill="1" applyBorder="1" applyAlignment="1">
      <alignment vertical="center" wrapText="1"/>
    </xf>
    <xf numFmtId="214" fontId="6" fillId="2" borderId="0" xfId="205" applyNumberFormat="1" applyFont="1" applyFill="1" applyBorder="1" applyAlignment="1">
      <alignment vertical="center" wrapText="1"/>
    </xf>
    <xf numFmtId="211" fontId="6" fillId="2" borderId="0" xfId="205" applyNumberFormat="1" applyFont="1" applyFill="1" applyBorder="1" applyAlignment="1">
      <alignment vertical="center" wrapText="1"/>
    </xf>
    <xf numFmtId="205" fontId="6" fillId="2" borderId="0" xfId="205" applyNumberFormat="1" applyFont="1" applyFill="1" applyBorder="1" applyAlignment="1">
      <alignment vertical="center" wrapText="1"/>
    </xf>
    <xf numFmtId="3" fontId="7" fillId="2" borderId="0" xfId="205" applyNumberFormat="1" applyFont="1" applyFill="1" applyBorder="1" applyAlignment="1">
      <alignment horizontal="center" vertical="center" wrapText="1"/>
    </xf>
    <xf numFmtId="3" fontId="6" fillId="2" borderId="1" xfId="205" applyNumberFormat="1" applyFont="1" applyFill="1" applyBorder="1" applyAlignment="1">
      <alignment horizontal="center" vertical="center" wrapText="1"/>
    </xf>
    <xf numFmtId="214" fontId="6" fillId="2" borderId="3" xfId="205" applyNumberFormat="1" applyFont="1" applyFill="1" applyBorder="1" applyAlignment="1">
      <alignment horizontal="center" vertical="center" wrapText="1"/>
    </xf>
    <xf numFmtId="211" fontId="6" fillId="2" borderId="3" xfId="205" applyNumberFormat="1" applyFont="1" applyFill="1" applyBorder="1" applyAlignment="1">
      <alignment horizontal="center" vertical="center" wrapText="1"/>
    </xf>
    <xf numFmtId="214" fontId="6" fillId="2" borderId="4" xfId="205" applyNumberFormat="1" applyFont="1" applyFill="1" applyBorder="1" applyAlignment="1">
      <alignment horizontal="center" vertical="center" wrapText="1"/>
    </xf>
    <xf numFmtId="3" fontId="6" fillId="2" borderId="5" xfId="205" applyNumberFormat="1" applyFont="1" applyFill="1" applyBorder="1" applyAlignment="1">
      <alignment horizontal="center" vertical="center" wrapText="1"/>
    </xf>
    <xf numFmtId="192" fontId="6" fillId="2" borderId="6" xfId="38" applyNumberFormat="1" applyFont="1" applyFill="1" applyBorder="1" applyAlignment="1" applyProtection="1">
      <alignment horizontal="left" vertical="center" wrapText="1"/>
      <protection locked="0"/>
    </xf>
    <xf numFmtId="1" fontId="6" fillId="2" borderId="8" xfId="98" applyNumberFormat="1" applyFont="1" applyFill="1" applyBorder="1" applyAlignment="1">
      <alignment horizontal="right" vertical="center" wrapText="1"/>
    </xf>
    <xf numFmtId="211" fontId="6" fillId="2" borderId="8" xfId="192" applyNumberFormat="1" applyFont="1" applyFill="1" applyBorder="1" applyAlignment="1">
      <alignment horizontal="right" vertical="center" wrapText="1"/>
    </xf>
    <xf numFmtId="214" fontId="6" fillId="2" borderId="12" xfId="208" applyNumberFormat="1" applyFont="1" applyFill="1" applyBorder="1" applyAlignment="1">
      <alignment horizontal="left" vertical="top" wrapText="1"/>
    </xf>
    <xf numFmtId="212" fontId="6" fillId="2" borderId="10" xfId="205" applyNumberFormat="1" applyFont="1" applyFill="1" applyBorder="1" applyAlignment="1">
      <alignment horizontal="left" vertical="center" wrapText="1"/>
    </xf>
    <xf numFmtId="1" fontId="6" fillId="2" borderId="6" xfId="205" applyNumberFormat="1" applyFont="1" applyFill="1" applyBorder="1" applyAlignment="1">
      <alignment horizontal="left" vertical="center" wrapText="1"/>
    </xf>
    <xf numFmtId="214" fontId="6" fillId="2" borderId="39" xfId="208" applyNumberFormat="1" applyFont="1" applyFill="1" applyBorder="1" applyAlignment="1">
      <alignment horizontal="left" vertical="top" wrapText="1"/>
    </xf>
    <xf numFmtId="3" fontId="6" fillId="2" borderId="6" xfId="205" applyNumberFormat="1" applyFont="1" applyFill="1" applyBorder="1" applyAlignment="1">
      <alignment horizontal="left" vertical="center" wrapText="1"/>
    </xf>
    <xf numFmtId="1" fontId="6" fillId="2" borderId="7" xfId="205" applyNumberFormat="1" applyFont="1" applyFill="1" applyBorder="1" applyAlignment="1">
      <alignment horizontal="left" vertical="center" wrapText="1"/>
    </xf>
    <xf numFmtId="1" fontId="6" fillId="2" borderId="6" xfId="205" applyNumberFormat="1" applyFont="1" applyFill="1" applyBorder="1" applyAlignment="1">
      <alignment vertical="center" wrapText="1"/>
    </xf>
    <xf numFmtId="1" fontId="6" fillId="2" borderId="9" xfId="205" applyNumberFormat="1" applyFont="1" applyFill="1" applyBorder="1" applyAlignment="1">
      <alignment horizontal="right" vertical="center" wrapText="1"/>
    </xf>
    <xf numFmtId="3" fontId="6" fillId="2" borderId="6" xfId="205" applyNumberFormat="1" applyFont="1" applyFill="1" applyBorder="1" applyAlignment="1">
      <alignment horizontal="center" vertical="center" wrapText="1"/>
    </xf>
    <xf numFmtId="3" fontId="6" fillId="2" borderId="10" xfId="205" applyNumberFormat="1" applyFont="1" applyFill="1" applyBorder="1" applyAlignment="1">
      <alignment horizontal="center" vertical="center" wrapText="1"/>
    </xf>
    <xf numFmtId="213" fontId="6" fillId="2" borderId="8" xfId="98" applyNumberFormat="1" applyFont="1" applyFill="1" applyBorder="1" applyAlignment="1">
      <alignment horizontal="right" vertical="center" wrapText="1"/>
    </xf>
    <xf numFmtId="215" fontId="6" fillId="2" borderId="8" xfId="98" applyNumberFormat="1" applyFont="1" applyFill="1" applyBorder="1" applyAlignment="1">
      <alignment horizontal="right" vertical="center" wrapText="1"/>
    </xf>
    <xf numFmtId="3" fontId="6" fillId="2" borderId="6" xfId="205" applyNumberFormat="1" applyFont="1" applyFill="1" applyBorder="1" applyAlignment="1">
      <alignment horizontal="left" vertical="center" wrapText="1" shrinkToFit="1"/>
    </xf>
    <xf numFmtId="1" fontId="6" fillId="2" borderId="10" xfId="208" applyNumberFormat="1" applyFont="1" applyFill="1" applyBorder="1" applyAlignment="1">
      <alignment horizontal="left" vertical="center" wrapText="1"/>
    </xf>
    <xf numFmtId="1" fontId="6" fillId="2" borderId="7" xfId="98" applyNumberFormat="1" applyFont="1" applyFill="1" applyBorder="1" applyAlignment="1">
      <alignment horizontal="right" vertical="center" wrapText="1"/>
    </xf>
    <xf numFmtId="3" fontId="6" fillId="2" borderId="16" xfId="205" applyNumberFormat="1" applyFont="1" applyFill="1" applyBorder="1" applyAlignment="1">
      <alignment horizontal="center" vertical="center" wrapText="1"/>
    </xf>
    <xf numFmtId="1" fontId="6" fillId="2" borderId="18" xfId="98" applyNumberFormat="1" applyFont="1" applyFill="1" applyBorder="1" applyAlignment="1">
      <alignment horizontal="right" vertical="center" wrapText="1"/>
    </xf>
    <xf numFmtId="211" fontId="6" fillId="2" borderId="18" xfId="192" applyNumberFormat="1" applyFont="1" applyFill="1" applyBorder="1" applyAlignment="1">
      <alignment horizontal="right" vertical="center" wrapText="1"/>
    </xf>
    <xf numFmtId="214" fontId="6" fillId="2" borderId="50" xfId="208" applyNumberFormat="1" applyFont="1" applyFill="1" applyBorder="1" applyAlignment="1">
      <alignment horizontal="left" vertical="top" wrapText="1"/>
    </xf>
    <xf numFmtId="3" fontId="6" fillId="2" borderId="20" xfId="205" applyNumberFormat="1" applyFont="1" applyFill="1" applyBorder="1" applyAlignment="1">
      <alignment horizontal="center" vertical="center" wrapText="1"/>
    </xf>
    <xf numFmtId="211" fontId="6" fillId="2" borderId="0" xfId="98" applyNumberFormat="1" applyFont="1" applyFill="1" applyAlignment="1">
      <alignment vertical="center" wrapText="1"/>
    </xf>
    <xf numFmtId="200" fontId="6" fillId="2" borderId="0" xfId="98" applyNumberFormat="1" applyFont="1" applyFill="1" applyAlignment="1">
      <alignment vertical="center" wrapText="1"/>
    </xf>
    <xf numFmtId="3" fontId="11" fillId="2" borderId="0" xfId="205" applyNumberFormat="1" applyFont="1" applyFill="1" applyBorder="1" applyAlignment="1">
      <alignment vertical="center" wrapText="1"/>
    </xf>
    <xf numFmtId="211" fontId="6" fillId="2" borderId="0" xfId="205" applyNumberFormat="1" applyFont="1" applyFill="1" applyBorder="1" applyAlignment="1">
      <alignment horizontal="right" vertical="center" wrapText="1"/>
    </xf>
    <xf numFmtId="214" fontId="6" fillId="2" borderId="21" xfId="205" applyNumberFormat="1" applyFont="1" applyFill="1" applyBorder="1" applyAlignment="1">
      <alignment horizontal="center" vertical="center" wrapText="1"/>
    </xf>
    <xf numFmtId="1" fontId="6" fillId="2" borderId="8" xfId="98" applyNumberFormat="1" applyFont="1" applyFill="1" applyBorder="1" applyAlignment="1" applyProtection="1">
      <alignment horizontal="right" vertical="center" wrapText="1"/>
    </xf>
    <xf numFmtId="214" fontId="6" fillId="2" borderId="23" xfId="208" applyNumberFormat="1" applyFont="1" applyFill="1" applyBorder="1" applyAlignment="1">
      <alignment horizontal="left" vertical="top" wrapText="1"/>
    </xf>
    <xf numFmtId="214" fontId="6" fillId="2" borderId="51" xfId="208" applyNumberFormat="1" applyFont="1" applyFill="1" applyBorder="1" applyAlignment="1">
      <alignment horizontal="left" vertical="top" wrapText="1"/>
    </xf>
    <xf numFmtId="1" fontId="6" fillId="2" borderId="18" xfId="98" applyNumberFormat="1" applyFont="1" applyFill="1" applyBorder="1" applyAlignment="1" applyProtection="1">
      <alignment horizontal="right" vertical="center" wrapText="1"/>
    </xf>
    <xf numFmtId="214" fontId="6" fillId="2" borderId="52" xfId="208" applyNumberFormat="1" applyFont="1" applyFill="1" applyBorder="1" applyAlignment="1">
      <alignment vertical="top" wrapText="1"/>
    </xf>
    <xf numFmtId="0" fontId="1" fillId="0" borderId="0" xfId="205" applyFont="1">
      <alignment vertical="center"/>
    </xf>
    <xf numFmtId="0" fontId="4" fillId="0" borderId="0" xfId="205" applyFont="1">
      <alignment vertical="center"/>
    </xf>
    <xf numFmtId="214" fontId="21" fillId="2" borderId="0" xfId="205" applyNumberFormat="1" applyFont="1" applyFill="1" applyBorder="1" applyAlignment="1">
      <alignment vertical="center" wrapText="1"/>
    </xf>
    <xf numFmtId="211" fontId="20" fillId="3" borderId="0" xfId="205" applyNumberFormat="1" applyFont="1" applyFill="1" applyBorder="1" applyAlignment="1">
      <alignment vertical="center" wrapText="1"/>
    </xf>
    <xf numFmtId="211" fontId="21" fillId="2" borderId="0" xfId="205" applyNumberFormat="1" applyFont="1" applyFill="1" applyBorder="1" applyAlignment="1">
      <alignment vertical="center" wrapText="1"/>
    </xf>
    <xf numFmtId="0" fontId="5" fillId="0" borderId="0" xfId="205">
      <alignment vertical="center"/>
    </xf>
    <xf numFmtId="192" fontId="6" fillId="2" borderId="6" xfId="22" applyNumberFormat="1" applyFont="1" applyFill="1" applyBorder="1" applyAlignment="1" applyProtection="1">
      <alignment horizontal="left" vertical="center" wrapText="1"/>
      <protection locked="0"/>
    </xf>
    <xf numFmtId="196" fontId="6" fillId="2" borderId="8" xfId="192" applyNumberFormat="1" applyFont="1" applyFill="1" applyBorder="1" applyAlignment="1">
      <alignment horizontal="right" vertical="center" wrapText="1"/>
    </xf>
    <xf numFmtId="214" fontId="6" fillId="2" borderId="12" xfId="128" applyNumberFormat="1" applyFont="1" applyFill="1" applyBorder="1" applyAlignment="1">
      <alignment vertical="top" wrapText="1"/>
    </xf>
    <xf numFmtId="214" fontId="6" fillId="2" borderId="53" xfId="128" applyNumberFormat="1" applyFont="1" applyFill="1" applyBorder="1" applyAlignment="1">
      <alignment horizontal="left" vertical="top" wrapText="1"/>
    </xf>
    <xf numFmtId="1" fontId="6" fillId="2" borderId="6" xfId="205" applyNumberFormat="1" applyFont="1" applyFill="1" applyBorder="1" applyAlignment="1">
      <alignment horizontal="left" vertical="center" wrapText="1" indent="1"/>
    </xf>
    <xf numFmtId="212" fontId="6" fillId="2" borderId="10" xfId="205" applyNumberFormat="1" applyFont="1" applyFill="1" applyBorder="1" applyAlignment="1">
      <alignment horizontal="left" vertical="center" shrinkToFit="1"/>
    </xf>
    <xf numFmtId="3" fontId="6" fillId="2" borderId="6" xfId="205" applyNumberFormat="1" applyFont="1" applyFill="1" applyBorder="1" applyAlignment="1">
      <alignment horizontal="left" vertical="center" wrapText="1" indent="2"/>
    </xf>
    <xf numFmtId="1" fontId="6" fillId="2" borderId="10" xfId="128" applyNumberFormat="1" applyFont="1" applyFill="1" applyBorder="1" applyAlignment="1">
      <alignment horizontal="left" vertical="center" wrapText="1"/>
    </xf>
    <xf numFmtId="196" fontId="6" fillId="2" borderId="18" xfId="192" applyNumberFormat="1" applyFont="1" applyFill="1" applyBorder="1" applyAlignment="1">
      <alignment horizontal="right" vertical="center" wrapText="1"/>
    </xf>
    <xf numFmtId="214" fontId="6" fillId="2" borderId="50" xfId="128" applyNumberFormat="1" applyFont="1" applyFill="1" applyBorder="1" applyAlignment="1">
      <alignment vertical="top" wrapText="1"/>
    </xf>
    <xf numFmtId="214" fontId="11" fillId="2" borderId="0" xfId="205" applyNumberFormat="1" applyFont="1" applyFill="1" applyBorder="1" applyAlignment="1">
      <alignment vertical="center" wrapText="1"/>
    </xf>
    <xf numFmtId="0" fontId="1" fillId="3" borderId="0" xfId="205" applyFont="1" applyFill="1">
      <alignment vertical="center"/>
    </xf>
    <xf numFmtId="214" fontId="6" fillId="3" borderId="3" xfId="205" applyNumberFormat="1" applyFont="1" applyFill="1" applyBorder="1" applyAlignment="1">
      <alignment horizontal="center" vertical="center" wrapText="1"/>
    </xf>
    <xf numFmtId="213" fontId="6" fillId="3" borderId="8" xfId="98" applyNumberFormat="1" applyFont="1" applyFill="1" applyBorder="1" applyAlignment="1">
      <alignment horizontal="right" vertical="center" wrapText="1"/>
    </xf>
    <xf numFmtId="213" fontId="6" fillId="2" borderId="8" xfId="98" applyNumberFormat="1" applyFont="1" applyFill="1" applyBorder="1" applyAlignment="1" applyProtection="1">
      <alignment horizontal="right" vertical="center" wrapText="1"/>
    </xf>
    <xf numFmtId="214" fontId="6" fillId="2" borderId="23" xfId="128" applyNumberFormat="1" applyFont="1" applyFill="1" applyBorder="1" applyAlignment="1">
      <alignment vertical="top" wrapText="1"/>
    </xf>
    <xf numFmtId="214" fontId="6" fillId="2" borderId="51" xfId="128" applyNumberFormat="1" applyFont="1" applyFill="1" applyBorder="1" applyAlignment="1">
      <alignment horizontal="left" vertical="top" wrapText="1"/>
    </xf>
    <xf numFmtId="1" fontId="6" fillId="3" borderId="8" xfId="98" applyNumberFormat="1" applyFont="1" applyFill="1" applyBorder="1" applyAlignment="1">
      <alignment horizontal="right" vertical="center" wrapText="1"/>
    </xf>
    <xf numFmtId="213" fontId="6" fillId="3" borderId="18" xfId="98" applyNumberFormat="1" applyFont="1" applyFill="1" applyBorder="1" applyAlignment="1">
      <alignment horizontal="right" vertical="center" wrapText="1"/>
    </xf>
    <xf numFmtId="214" fontId="6" fillId="2" borderId="52" xfId="128" applyNumberFormat="1" applyFont="1" applyFill="1" applyBorder="1" applyAlignment="1">
      <alignment vertical="top" wrapText="1"/>
    </xf>
    <xf numFmtId="211" fontId="6" fillId="3" borderId="0" xfId="205" applyNumberFormat="1" applyFont="1" applyFill="1" applyBorder="1" applyAlignment="1">
      <alignment vertical="center" wrapText="1"/>
    </xf>
    <xf numFmtId="211" fontId="11" fillId="2" borderId="0" xfId="205" applyNumberFormat="1" applyFont="1" applyFill="1" applyBorder="1" applyAlignment="1">
      <alignment vertical="center" wrapText="1"/>
    </xf>
    <xf numFmtId="0" fontId="6" fillId="0" borderId="0" xfId="0" applyFont="1" applyFill="1" applyBorder="1" applyAlignment="1">
      <alignment vertical="center"/>
    </xf>
    <xf numFmtId="3" fontId="7" fillId="0" borderId="0" xfId="0" applyNumberFormat="1" applyFont="1" applyFill="1" applyBorder="1" applyAlignment="1">
      <alignment vertical="center" wrapText="1"/>
    </xf>
    <xf numFmtId="3" fontId="19" fillId="0" borderId="0" xfId="0" applyNumberFormat="1" applyFont="1" applyFill="1" applyBorder="1" applyAlignment="1">
      <alignment vertical="center" wrapText="1"/>
    </xf>
    <xf numFmtId="0" fontId="22" fillId="0" borderId="0" xfId="0" applyFont="1" applyFill="1" applyBorder="1" applyAlignment="1">
      <alignment vertical="center"/>
    </xf>
    <xf numFmtId="3" fontId="20" fillId="0" borderId="0" xfId="0" applyNumberFormat="1" applyFont="1" applyFill="1" applyBorder="1" applyAlignment="1">
      <alignment vertical="center" wrapText="1"/>
    </xf>
    <xf numFmtId="205" fontId="20" fillId="0" borderId="0" xfId="0" applyNumberFormat="1" applyFont="1" applyFill="1" applyBorder="1" applyAlignment="1">
      <alignment vertical="center" wrapText="1"/>
    </xf>
    <xf numFmtId="214" fontId="20" fillId="0" borderId="0" xfId="0" applyNumberFormat="1" applyFont="1" applyFill="1" applyBorder="1" applyAlignment="1">
      <alignment vertical="center" wrapText="1"/>
    </xf>
    <xf numFmtId="213" fontId="20" fillId="0" borderId="0" xfId="11" applyNumberFormat="1" applyFont="1" applyFill="1" applyAlignment="1">
      <alignment vertical="center" wrapText="1"/>
    </xf>
    <xf numFmtId="211" fontId="20" fillId="0" borderId="0" xfId="0" applyNumberFormat="1" applyFont="1" applyFill="1" applyBorder="1" applyAlignment="1">
      <alignment vertical="center" wrapText="1"/>
    </xf>
    <xf numFmtId="0" fontId="23" fillId="0" borderId="0" xfId="0" applyFont="1" applyFill="1" applyBorder="1" applyAlignment="1">
      <alignment vertical="center"/>
    </xf>
    <xf numFmtId="3" fontId="7" fillId="0" borderId="0" xfId="0" applyNumberFormat="1" applyFont="1" applyFill="1" applyBorder="1" applyAlignment="1">
      <alignment horizontal="center" vertical="center" wrapText="1"/>
    </xf>
    <xf numFmtId="3" fontId="6" fillId="0" borderId="0" xfId="0" applyNumberFormat="1" applyFont="1" applyFill="1" applyBorder="1" applyAlignment="1">
      <alignment vertical="center" wrapText="1"/>
    </xf>
    <xf numFmtId="205" fontId="6" fillId="0" borderId="0" xfId="0" applyNumberFormat="1" applyFont="1" applyFill="1" applyBorder="1" applyAlignment="1">
      <alignment vertical="center" wrapText="1"/>
    </xf>
    <xf numFmtId="213" fontId="6" fillId="0" borderId="0" xfId="11" applyNumberFormat="1" applyFont="1" applyFill="1" applyAlignment="1">
      <alignment vertical="center" wrapText="1"/>
    </xf>
    <xf numFmtId="3" fontId="6" fillId="0" borderId="1"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wrapText="1"/>
    </xf>
    <xf numFmtId="3" fontId="6" fillId="0" borderId="3" xfId="0" applyNumberFormat="1" applyFont="1" applyFill="1" applyBorder="1" applyAlignment="1">
      <alignment horizontal="center" vertical="center" wrapText="1"/>
    </xf>
    <xf numFmtId="214" fontId="6" fillId="0" borderId="3" xfId="0" applyNumberFormat="1" applyFont="1" applyFill="1" applyBorder="1" applyAlignment="1">
      <alignment horizontal="center" vertical="center" wrapText="1"/>
    </xf>
    <xf numFmtId="213" fontId="6" fillId="0" borderId="3" xfId="11" applyNumberFormat="1" applyFont="1" applyFill="1" applyBorder="1" applyAlignment="1">
      <alignment horizontal="center" vertical="center" wrapText="1"/>
    </xf>
    <xf numFmtId="192" fontId="6" fillId="0" borderId="6" xfId="76" applyFont="1" applyFill="1" applyBorder="1" applyAlignment="1" applyProtection="1">
      <alignment horizontal="left" vertical="center" wrapText="1"/>
      <protection locked="0"/>
    </xf>
    <xf numFmtId="196" fontId="6" fillId="0" borderId="8" xfId="11" applyNumberFormat="1" applyFont="1" applyFill="1" applyBorder="1" applyAlignment="1">
      <alignment horizontal="right" vertical="center" wrapText="1" shrinkToFit="1"/>
    </xf>
    <xf numFmtId="1" fontId="6" fillId="0" borderId="9" xfId="11" applyNumberFormat="1" applyFont="1" applyFill="1" applyBorder="1" applyAlignment="1">
      <alignment horizontal="right" vertical="center" wrapText="1"/>
    </xf>
    <xf numFmtId="1" fontId="6" fillId="0" borderId="6" xfId="0" applyNumberFormat="1" applyFont="1" applyFill="1" applyBorder="1" applyAlignment="1">
      <alignment horizontal="left" vertical="center" wrapText="1"/>
    </xf>
    <xf numFmtId="1" fontId="6" fillId="0" borderId="6" xfId="0" applyNumberFormat="1" applyFont="1" applyFill="1" applyBorder="1" applyAlignment="1">
      <alignment horizontal="left" vertical="center" wrapText="1" indent="1"/>
    </xf>
    <xf numFmtId="213" fontId="6" fillId="0" borderId="9" xfId="11" applyNumberFormat="1" applyFont="1" applyFill="1" applyBorder="1" applyAlignment="1">
      <alignment horizontal="right" vertical="center" wrapText="1"/>
    </xf>
    <xf numFmtId="1" fontId="9" fillId="0" borderId="6" xfId="0" applyNumberFormat="1" applyFont="1" applyFill="1" applyBorder="1" applyAlignment="1">
      <alignment horizontal="left" vertical="center" wrapText="1" indent="1"/>
    </xf>
    <xf numFmtId="3" fontId="6" fillId="0" borderId="6" xfId="0" applyNumberFormat="1" applyFont="1" applyFill="1" applyBorder="1" applyAlignment="1">
      <alignment horizontal="left" vertical="center" wrapText="1" indent="2"/>
    </xf>
    <xf numFmtId="196" fontId="6" fillId="0" borderId="8" xfId="14" applyNumberFormat="1" applyFont="1" applyFill="1" applyBorder="1" applyAlignment="1">
      <alignment horizontal="right" vertical="center" wrapText="1"/>
    </xf>
    <xf numFmtId="1" fontId="6" fillId="0" borderId="6" xfId="0" applyNumberFormat="1" applyFont="1" applyFill="1" applyBorder="1" applyAlignment="1">
      <alignment vertical="center" wrapText="1"/>
    </xf>
    <xf numFmtId="3" fontId="6" fillId="0" borderId="6" xfId="0" applyNumberFormat="1" applyFont="1" applyFill="1" applyBorder="1" applyAlignment="1">
      <alignment horizontal="center" vertical="center" wrapText="1"/>
    </xf>
    <xf numFmtId="3" fontId="6" fillId="0" borderId="6" xfId="0" applyNumberFormat="1" applyFont="1" applyFill="1" applyBorder="1" applyAlignment="1">
      <alignment horizontal="left" vertical="center" wrapText="1"/>
    </xf>
    <xf numFmtId="3" fontId="6" fillId="0" borderId="6" xfId="0" applyNumberFormat="1" applyFont="1" applyFill="1" applyBorder="1" applyAlignment="1">
      <alignment horizontal="left" vertical="center" wrapText="1" shrinkToFit="1"/>
    </xf>
    <xf numFmtId="3" fontId="6" fillId="0" borderId="14" xfId="0" applyNumberFormat="1" applyFont="1" applyFill="1" applyBorder="1" applyAlignment="1">
      <alignment horizontal="left" vertical="center" wrapText="1" shrinkToFit="1"/>
    </xf>
    <xf numFmtId="1" fontId="6" fillId="0" borderId="11" xfId="11" applyNumberFormat="1" applyFont="1" applyFill="1" applyBorder="1" applyAlignment="1">
      <alignment horizontal="right" vertical="center" wrapText="1"/>
    </xf>
    <xf numFmtId="196" fontId="6" fillId="0" borderId="11" xfId="11" applyNumberFormat="1" applyFont="1" applyFill="1" applyBorder="1" applyAlignment="1">
      <alignment horizontal="right" vertical="center" wrapText="1" shrinkToFit="1"/>
    </xf>
    <xf numFmtId="1" fontId="6" fillId="0" borderId="12" xfId="11" applyNumberFormat="1" applyFont="1" applyFill="1" applyBorder="1" applyAlignment="1">
      <alignment horizontal="right" vertical="center" wrapText="1"/>
    </xf>
    <xf numFmtId="3" fontId="6" fillId="0" borderId="16" xfId="0" applyNumberFormat="1" applyFont="1" applyFill="1" applyBorder="1" applyAlignment="1">
      <alignment horizontal="center" vertical="center" wrapText="1"/>
    </xf>
    <xf numFmtId="1" fontId="6" fillId="0" borderId="18" xfId="11" applyNumberFormat="1" applyFont="1" applyFill="1" applyBorder="1" applyAlignment="1">
      <alignment horizontal="right" vertical="center" wrapText="1"/>
    </xf>
    <xf numFmtId="196" fontId="6" fillId="0" borderId="18" xfId="11" applyNumberFormat="1" applyFont="1" applyFill="1" applyBorder="1" applyAlignment="1">
      <alignment horizontal="right" vertical="center" wrapText="1" shrinkToFit="1"/>
    </xf>
    <xf numFmtId="1" fontId="6" fillId="0" borderId="19" xfId="11" applyNumberFormat="1" applyFont="1" applyFill="1" applyBorder="1" applyAlignment="1">
      <alignment horizontal="right" vertical="center" wrapText="1"/>
    </xf>
    <xf numFmtId="200" fontId="6" fillId="0" borderId="0" xfId="11" applyNumberFormat="1" applyFont="1" applyFill="1" applyAlignment="1">
      <alignment vertical="center" wrapText="1"/>
    </xf>
    <xf numFmtId="211" fontId="6" fillId="0" borderId="0" xfId="0" applyNumberFormat="1" applyFont="1" applyFill="1" applyBorder="1" applyAlignment="1">
      <alignment vertical="center" wrapText="1"/>
    </xf>
    <xf numFmtId="214" fontId="11" fillId="0" borderId="4" xfId="0" applyNumberFormat="1" applyFont="1" applyFill="1" applyBorder="1" applyAlignment="1">
      <alignment horizontal="center" vertical="center" wrapText="1"/>
    </xf>
    <xf numFmtId="3" fontId="6" fillId="0" borderId="5" xfId="0" applyNumberFormat="1" applyFont="1" applyFill="1" applyBorder="1" applyAlignment="1">
      <alignment horizontal="center" vertical="center" wrapText="1"/>
    </xf>
    <xf numFmtId="205" fontId="6" fillId="0" borderId="3" xfId="0" applyNumberFormat="1" applyFont="1" applyFill="1" applyBorder="1" applyAlignment="1">
      <alignment horizontal="center" vertical="center" wrapText="1"/>
    </xf>
    <xf numFmtId="214" fontId="6" fillId="0" borderId="12" xfId="178" applyNumberFormat="1" applyFont="1" applyFill="1" applyBorder="1" applyAlignment="1">
      <alignment horizontal="left" vertical="top" wrapText="1"/>
    </xf>
    <xf numFmtId="212" fontId="6" fillId="0" borderId="10" xfId="0" applyNumberFormat="1" applyFont="1" applyFill="1" applyBorder="1" applyAlignment="1">
      <alignment horizontal="left" vertical="center" wrapText="1"/>
    </xf>
    <xf numFmtId="213" fontId="6" fillId="0" borderId="8" xfId="11" applyNumberFormat="1" applyFont="1" applyFill="1" applyBorder="1" applyAlignment="1">
      <alignment horizontal="right" vertical="center" wrapText="1"/>
    </xf>
    <xf numFmtId="200" fontId="6" fillId="0" borderId="8" xfId="11" applyNumberFormat="1" applyFont="1" applyFill="1" applyBorder="1" applyAlignment="1">
      <alignment horizontal="right" vertical="center" wrapText="1" shrinkToFit="1"/>
    </xf>
    <xf numFmtId="214" fontId="6" fillId="0" borderId="39" xfId="178" applyNumberFormat="1" applyFont="1" applyFill="1" applyBorder="1" applyAlignment="1">
      <alignment horizontal="left" vertical="top" wrapText="1"/>
    </xf>
    <xf numFmtId="3" fontId="6" fillId="0" borderId="10" xfId="0" applyNumberFormat="1" applyFont="1" applyFill="1" applyBorder="1" applyAlignment="1">
      <alignment horizontal="center" vertical="center" wrapText="1"/>
    </xf>
    <xf numFmtId="1" fontId="6" fillId="0" borderId="10" xfId="178" applyNumberFormat="1" applyFont="1" applyFill="1" applyBorder="1" applyAlignment="1">
      <alignment horizontal="left" vertical="center" wrapText="1"/>
    </xf>
    <xf numFmtId="213" fontId="6" fillId="0" borderId="12" xfId="11" applyNumberFormat="1" applyFont="1" applyFill="1" applyBorder="1" applyAlignment="1">
      <alignment horizontal="right" vertical="center" wrapText="1"/>
    </xf>
    <xf numFmtId="1" fontId="6" fillId="0" borderId="13" xfId="178" applyNumberFormat="1" applyFont="1" applyFill="1" applyBorder="1" applyAlignment="1">
      <alignment horizontal="left" vertical="center" wrapText="1"/>
    </xf>
    <xf numFmtId="213" fontId="6" fillId="0" borderId="11" xfId="11" applyNumberFormat="1" applyFont="1" applyFill="1" applyBorder="1" applyAlignment="1">
      <alignment horizontal="right" vertical="center" wrapText="1"/>
    </xf>
    <xf numFmtId="214" fontId="6" fillId="0" borderId="50" xfId="178" applyNumberFormat="1" applyFont="1" applyFill="1" applyBorder="1" applyAlignment="1">
      <alignment horizontal="left" vertical="top" wrapText="1"/>
    </xf>
    <xf numFmtId="3" fontId="6" fillId="0" borderId="20" xfId="0" applyNumberFormat="1" applyFont="1" applyFill="1" applyBorder="1" applyAlignment="1">
      <alignment horizontal="center" vertical="center" wrapText="1"/>
    </xf>
    <xf numFmtId="3" fontId="11" fillId="0" borderId="0" xfId="0" applyNumberFormat="1" applyFont="1" applyFill="1" applyBorder="1" applyAlignment="1">
      <alignment vertical="center" wrapText="1"/>
    </xf>
    <xf numFmtId="211" fontId="6" fillId="0" borderId="0" xfId="0" applyNumberFormat="1" applyFont="1" applyFill="1" applyAlignment="1">
      <alignment horizontal="right" vertical="center" wrapText="1"/>
    </xf>
    <xf numFmtId="214" fontId="11" fillId="0" borderId="21" xfId="0" applyNumberFormat="1" applyFont="1" applyFill="1" applyBorder="1" applyAlignment="1">
      <alignment horizontal="center" vertical="center" wrapText="1"/>
    </xf>
    <xf numFmtId="214" fontId="24" fillId="0" borderId="23" xfId="178" applyNumberFormat="1" applyFont="1" applyFill="1" applyBorder="1" applyAlignment="1">
      <alignment horizontal="left" vertical="top" wrapText="1"/>
    </xf>
    <xf numFmtId="214" fontId="24" fillId="0" borderId="51" xfId="178" applyNumberFormat="1" applyFont="1" applyFill="1" applyBorder="1" applyAlignment="1">
      <alignment horizontal="left" vertical="top" wrapText="1"/>
    </xf>
    <xf numFmtId="213" fontId="6" fillId="0" borderId="11" xfId="11" applyNumberFormat="1" applyFont="1" applyFill="1" applyBorder="1" applyAlignment="1" applyProtection="1">
      <alignment horizontal="right" vertical="center" wrapText="1"/>
    </xf>
    <xf numFmtId="214" fontId="24" fillId="0" borderId="52" xfId="178" applyNumberFormat="1" applyFont="1" applyFill="1" applyBorder="1" applyAlignment="1">
      <alignment horizontal="left" vertical="top" wrapText="1"/>
    </xf>
    <xf numFmtId="0" fontId="25" fillId="0" borderId="0" xfId="0" applyFont="1" applyFill="1" applyBorder="1" applyAlignment="1">
      <alignment vertical="center"/>
    </xf>
    <xf numFmtId="213" fontId="6" fillId="0" borderId="0" xfId="0" applyNumberFormat="1" applyFont="1" applyFill="1" applyBorder="1" applyAlignment="1">
      <alignment vertical="center" wrapText="1"/>
    </xf>
    <xf numFmtId="3" fontId="9" fillId="0" borderId="3" xfId="0" applyNumberFormat="1" applyFont="1" applyFill="1" applyBorder="1" applyAlignment="1">
      <alignment horizontal="center" vertical="center" wrapText="1"/>
    </xf>
    <xf numFmtId="213" fontId="9" fillId="0" borderId="3" xfId="0" applyNumberFormat="1" applyFont="1" applyFill="1" applyBorder="1" applyAlignment="1">
      <alignment horizontal="center" vertical="center" wrapText="1"/>
    </xf>
    <xf numFmtId="1" fontId="9" fillId="0" borderId="6" xfId="0" applyNumberFormat="1" applyFont="1" applyFill="1" applyBorder="1" applyAlignment="1">
      <alignment horizontal="left" vertical="center" wrapText="1"/>
    </xf>
    <xf numFmtId="1" fontId="26" fillId="0" borderId="6" xfId="0" applyNumberFormat="1" applyFont="1" applyFill="1" applyBorder="1" applyAlignment="1">
      <alignment horizontal="left" vertical="center" wrapText="1" indent="1"/>
    </xf>
    <xf numFmtId="1" fontId="6" fillId="0" borderId="6" xfId="0" applyNumberFormat="1" applyFont="1" applyFill="1" applyBorder="1" applyAlignment="1">
      <alignment horizontal="left" vertical="center" wrapText="1" indent="2"/>
    </xf>
    <xf numFmtId="213" fontId="6" fillId="0" borderId="9" xfId="0" applyNumberFormat="1" applyFont="1" applyFill="1" applyBorder="1" applyAlignment="1">
      <alignment horizontal="right" vertical="center" wrapText="1"/>
    </xf>
    <xf numFmtId="1" fontId="6" fillId="0" borderId="7" xfId="0" applyNumberFormat="1" applyFont="1" applyFill="1" applyBorder="1" applyAlignment="1">
      <alignment horizontal="left" vertical="center" wrapText="1"/>
    </xf>
    <xf numFmtId="1" fontId="6" fillId="0" borderId="8" xfId="11" applyNumberFormat="1" applyFont="1" applyFill="1" applyBorder="1" applyAlignment="1">
      <alignment horizontal="right" vertical="center" wrapText="1" shrinkToFit="1"/>
    </xf>
    <xf numFmtId="216" fontId="6" fillId="0" borderId="0" xfId="0" applyNumberFormat="1" applyFont="1" applyFill="1" applyBorder="1" applyAlignment="1">
      <alignment vertical="center" wrapText="1"/>
    </xf>
    <xf numFmtId="192" fontId="11" fillId="0" borderId="0" xfId="0" applyNumberFormat="1" applyFont="1" applyFill="1" applyBorder="1" applyAlignment="1"/>
    <xf numFmtId="213" fontId="6" fillId="0" borderId="3" xfId="0" applyNumberFormat="1" applyFont="1" applyFill="1" applyBorder="1" applyAlignment="1">
      <alignment horizontal="center" vertical="center" wrapText="1"/>
    </xf>
    <xf numFmtId="214" fontId="6" fillId="0" borderId="4" xfId="0" applyNumberFormat="1" applyFont="1" applyFill="1" applyBorder="1" applyAlignment="1">
      <alignment horizontal="center" vertical="center" wrapText="1"/>
    </xf>
    <xf numFmtId="205" fontId="9" fillId="0" borderId="3" xfId="0" applyNumberFormat="1" applyFont="1" applyFill="1" applyBorder="1" applyAlignment="1">
      <alignment horizontal="center" vertical="center" wrapText="1"/>
    </xf>
    <xf numFmtId="214" fontId="11" fillId="0" borderId="12" xfId="178" applyNumberFormat="1" applyFont="1" applyFill="1" applyBorder="1" applyAlignment="1">
      <alignment horizontal="left" vertical="top" wrapText="1"/>
    </xf>
    <xf numFmtId="212" fontId="9" fillId="0" borderId="10" xfId="0" applyNumberFormat="1" applyFont="1" applyFill="1" applyBorder="1" applyAlignment="1">
      <alignment horizontal="left" vertical="center" wrapText="1"/>
    </xf>
    <xf numFmtId="214" fontId="11" fillId="0" borderId="39" xfId="178" applyNumberFormat="1" applyFont="1" applyFill="1" applyBorder="1" applyAlignment="1">
      <alignment horizontal="left" vertical="top" wrapText="1"/>
    </xf>
    <xf numFmtId="1" fontId="6" fillId="0" borderId="8" xfId="11" applyNumberFormat="1" applyFont="1" applyFill="1" applyBorder="1" applyAlignment="1">
      <alignment vertical="center" wrapText="1"/>
    </xf>
    <xf numFmtId="212" fontId="6" fillId="0" borderId="10" xfId="0" applyNumberFormat="1" applyFont="1" applyFill="1" applyBorder="1" applyAlignment="1">
      <alignment horizontal="left" vertical="center" shrinkToFit="1"/>
    </xf>
    <xf numFmtId="1" fontId="6" fillId="0" borderId="10" xfId="178" applyNumberFormat="1" applyFont="1" applyFill="1" applyBorder="1" applyAlignment="1">
      <alignment horizontal="left" vertical="center" shrinkToFit="1"/>
    </xf>
    <xf numFmtId="214" fontId="11" fillId="0" borderId="50" xfId="178" applyNumberFormat="1" applyFont="1" applyFill="1" applyBorder="1" applyAlignment="1">
      <alignment horizontal="left" vertical="top" wrapText="1"/>
    </xf>
    <xf numFmtId="196" fontId="9" fillId="0" borderId="18" xfId="11" applyNumberFormat="1" applyFont="1" applyFill="1" applyBorder="1" applyAlignment="1">
      <alignment horizontal="right" vertical="center" wrapText="1"/>
    </xf>
    <xf numFmtId="214" fontId="6" fillId="0" borderId="21" xfId="0" applyNumberFormat="1" applyFont="1" applyFill="1" applyBorder="1" applyAlignment="1">
      <alignment horizontal="center" vertical="center" wrapText="1"/>
    </xf>
    <xf numFmtId="214" fontId="27" fillId="0" borderId="23" xfId="178" applyNumberFormat="1" applyFont="1" applyFill="1" applyBorder="1" applyAlignment="1">
      <alignment horizontal="left" vertical="top" wrapText="1"/>
    </xf>
    <xf numFmtId="217" fontId="11" fillId="0" borderId="0" xfId="0" applyNumberFormat="1" applyFont="1" applyFill="1" applyBorder="1" applyAlignment="1"/>
    <xf numFmtId="214" fontId="27" fillId="0" borderId="51" xfId="178" applyNumberFormat="1" applyFont="1" applyFill="1" applyBorder="1" applyAlignment="1">
      <alignment horizontal="left" vertical="top" wrapText="1"/>
    </xf>
    <xf numFmtId="196" fontId="6" fillId="0" borderId="18" xfId="11" applyNumberFormat="1" applyFont="1" applyFill="1" applyBorder="1" applyAlignment="1">
      <alignment horizontal="right" vertical="center" wrapText="1"/>
    </xf>
    <xf numFmtId="214" fontId="27" fillId="0" borderId="52" xfId="178" applyNumberFormat="1" applyFont="1" applyFill="1" applyBorder="1" applyAlignment="1">
      <alignment horizontal="left" vertical="top" wrapText="1"/>
    </xf>
    <xf numFmtId="0" fontId="6" fillId="0" borderId="0" xfId="205" applyFont="1">
      <alignment vertical="center"/>
    </xf>
    <xf numFmtId="0" fontId="25" fillId="0" borderId="0" xfId="205" applyFont="1">
      <alignment vertical="center"/>
    </xf>
    <xf numFmtId="0" fontId="22" fillId="0" borderId="0" xfId="205" applyFont="1">
      <alignment vertical="center"/>
    </xf>
    <xf numFmtId="0" fontId="22" fillId="3" borderId="0" xfId="205" applyFont="1" applyFill="1">
      <alignment vertical="center"/>
    </xf>
    <xf numFmtId="192" fontId="0" fillId="2" borderId="0" xfId="205" applyNumberFormat="1" applyFont="1" applyFill="1" applyBorder="1" applyAlignment="1"/>
    <xf numFmtId="211" fontId="0" fillId="2" borderId="0" xfId="205" applyNumberFormat="1" applyFont="1" applyFill="1" applyBorder="1" applyAlignment="1"/>
    <xf numFmtId="0" fontId="23" fillId="0" borderId="0" xfId="205" applyFont="1">
      <alignment vertical="center"/>
    </xf>
    <xf numFmtId="194" fontId="7" fillId="2" borderId="0" xfId="205" applyNumberFormat="1" applyFont="1" applyFill="1" applyBorder="1" applyAlignment="1">
      <alignment horizontal="center" vertical="center" wrapText="1"/>
    </xf>
    <xf numFmtId="3" fontId="6" fillId="2" borderId="4" xfId="205" applyNumberFormat="1" applyFont="1" applyFill="1" applyBorder="1" applyAlignment="1">
      <alignment horizontal="center" vertical="center" wrapText="1"/>
    </xf>
    <xf numFmtId="192" fontId="6" fillId="2" borderId="6" xfId="211" applyNumberFormat="1" applyFont="1" applyFill="1" applyBorder="1" applyAlignment="1" applyProtection="1">
      <alignment horizontal="left" vertical="center" wrapText="1"/>
      <protection locked="0"/>
    </xf>
    <xf numFmtId="1" fontId="6" fillId="2" borderId="8" xfId="98" applyNumberFormat="1" applyFont="1" applyFill="1" applyBorder="1" applyAlignment="1" applyProtection="1">
      <alignment horizontal="right" vertical="center" wrapText="1" shrinkToFit="1"/>
    </xf>
    <xf numFmtId="211" fontId="6" fillId="2" borderId="8" xfId="192" applyNumberFormat="1" applyFont="1" applyFill="1" applyBorder="1" applyAlignment="1">
      <alignment horizontal="right" vertical="center" wrapText="1" shrinkToFit="1"/>
    </xf>
    <xf numFmtId="192" fontId="6" fillId="0" borderId="12" xfId="205" applyNumberFormat="1" applyFont="1" applyFill="1" applyBorder="1" applyAlignment="1"/>
    <xf numFmtId="212" fontId="6" fillId="2" borderId="10" xfId="205" applyNumberFormat="1" applyFont="1" applyFill="1" applyBorder="1" applyAlignment="1">
      <alignment horizontal="left" vertical="center" wrapText="1" shrinkToFit="1"/>
    </xf>
    <xf numFmtId="1" fontId="6" fillId="2" borderId="8" xfId="98" applyNumberFormat="1" applyFont="1" applyFill="1" applyBorder="1" applyAlignment="1">
      <alignment horizontal="right" vertical="center" wrapText="1" shrinkToFit="1"/>
    </xf>
    <xf numFmtId="192" fontId="15" fillId="0" borderId="53" xfId="205" applyNumberFormat="1" applyFont="1" applyFill="1" applyBorder="1" applyAlignment="1">
      <alignment vertical="top" wrapText="1"/>
    </xf>
    <xf numFmtId="192" fontId="6" fillId="2" borderId="6" xfId="211" applyNumberFormat="1" applyFont="1" applyFill="1" applyBorder="1" applyAlignment="1" applyProtection="1">
      <alignment horizontal="left" vertical="center" wrapText="1" indent="3"/>
      <protection locked="0"/>
    </xf>
    <xf numFmtId="212" fontId="6" fillId="2" borderId="6" xfId="205" applyNumberFormat="1" applyFont="1" applyFill="1" applyBorder="1" applyAlignment="1">
      <alignment horizontal="left" vertical="center" wrapText="1" shrinkToFit="1"/>
    </xf>
    <xf numFmtId="192" fontId="6" fillId="2" borderId="6" xfId="211" applyNumberFormat="1" applyFont="1" applyFill="1" applyBorder="1" applyAlignment="1" applyProtection="1">
      <alignment horizontal="left" vertical="center" wrapText="1" indent="2"/>
      <protection locked="0"/>
    </xf>
    <xf numFmtId="218" fontId="6" fillId="2" borderId="8" xfId="98" applyNumberFormat="1" applyFont="1" applyFill="1" applyBorder="1" applyAlignment="1">
      <alignment horizontal="right" vertical="center" wrapText="1" shrinkToFit="1"/>
    </xf>
    <xf numFmtId="213" fontId="6" fillId="2" borderId="8" xfId="98" applyNumberFormat="1" applyFont="1" applyFill="1" applyBorder="1" applyAlignment="1" applyProtection="1">
      <alignment horizontal="right" vertical="center" wrapText="1" shrinkToFit="1"/>
    </xf>
    <xf numFmtId="218" fontId="6" fillId="2" borderId="8" xfId="98" applyNumberFormat="1" applyFont="1" applyFill="1" applyBorder="1" applyAlignment="1" applyProtection="1">
      <alignment horizontal="right" vertical="center" wrapText="1" shrinkToFit="1"/>
    </xf>
    <xf numFmtId="192" fontId="6" fillId="3" borderId="6" xfId="211" applyNumberFormat="1" applyFont="1" applyFill="1" applyBorder="1" applyAlignment="1" applyProtection="1">
      <alignment horizontal="left" vertical="center" wrapText="1"/>
      <protection locked="0"/>
    </xf>
    <xf numFmtId="218" fontId="6" fillId="3" borderId="8" xfId="98" applyNumberFormat="1" applyFont="1" applyFill="1" applyBorder="1" applyAlignment="1">
      <alignment horizontal="right" vertical="center" wrapText="1" shrinkToFit="1"/>
    </xf>
    <xf numFmtId="211" fontId="6" fillId="3" borderId="8" xfId="192" applyNumberFormat="1" applyFont="1" applyFill="1" applyBorder="1" applyAlignment="1">
      <alignment horizontal="right" vertical="center" wrapText="1" shrinkToFit="1"/>
    </xf>
    <xf numFmtId="213" fontId="6" fillId="3" borderId="8" xfId="98" applyNumberFormat="1" applyFont="1" applyFill="1" applyBorder="1" applyAlignment="1" applyProtection="1">
      <alignment horizontal="right" vertical="center" wrapText="1" shrinkToFit="1"/>
    </xf>
    <xf numFmtId="212" fontId="6" fillId="3" borderId="10" xfId="205" applyNumberFormat="1" applyFont="1" applyFill="1" applyBorder="1" applyAlignment="1">
      <alignment horizontal="left" vertical="center" wrapText="1" shrinkToFit="1"/>
    </xf>
    <xf numFmtId="1" fontId="6" fillId="3" borderId="8" xfId="98" applyNumberFormat="1" applyFont="1" applyFill="1" applyBorder="1" applyAlignment="1">
      <alignment horizontal="right" vertical="center" wrapText="1" shrinkToFit="1"/>
    </xf>
    <xf numFmtId="192" fontId="6" fillId="3" borderId="6" xfId="211" applyNumberFormat="1" applyFont="1" applyFill="1" applyBorder="1" applyAlignment="1" applyProtection="1">
      <alignment horizontal="left" vertical="center" wrapText="1" indent="2"/>
      <protection locked="0"/>
    </xf>
    <xf numFmtId="212" fontId="6" fillId="3" borderId="6" xfId="205" applyNumberFormat="1" applyFont="1" applyFill="1" applyBorder="1" applyAlignment="1">
      <alignment horizontal="left" vertical="center" indent="2" shrinkToFit="1"/>
    </xf>
    <xf numFmtId="212" fontId="6" fillId="2" borderId="6" xfId="205" applyNumberFormat="1" applyFont="1" applyFill="1" applyBorder="1" applyAlignment="1">
      <alignment horizontal="left" vertical="center" indent="2" shrinkToFit="1"/>
    </xf>
    <xf numFmtId="212" fontId="6" fillId="2" borderId="6" xfId="205" applyNumberFormat="1" applyFont="1" applyFill="1" applyBorder="1" applyAlignment="1">
      <alignment horizontal="left" vertical="center" indent="3" shrinkToFit="1"/>
    </xf>
    <xf numFmtId="1" fontId="6" fillId="2" borderId="6" xfId="205" applyNumberFormat="1" applyFont="1" applyFill="1" applyBorder="1" applyAlignment="1">
      <alignment horizontal="left" vertical="center" wrapText="1" indent="3"/>
    </xf>
    <xf numFmtId="212" fontId="6" fillId="2" borderId="7" xfId="205" applyNumberFormat="1" applyFont="1" applyFill="1" applyBorder="1" applyAlignment="1">
      <alignment horizontal="left" vertical="center" wrapText="1" shrinkToFit="1"/>
    </xf>
    <xf numFmtId="3" fontId="6" fillId="2" borderId="6" xfId="205" applyNumberFormat="1" applyFont="1" applyFill="1" applyBorder="1" applyAlignment="1">
      <alignment vertical="center" wrapText="1"/>
    </xf>
    <xf numFmtId="1" fontId="6" fillId="2" borderId="10" xfId="207" applyNumberFormat="1" applyFont="1" applyFill="1" applyBorder="1" applyAlignment="1">
      <alignment horizontal="left" vertical="center" wrapText="1"/>
    </xf>
    <xf numFmtId="3" fontId="6" fillId="2" borderId="6" xfId="205" applyNumberFormat="1" applyFont="1" applyFill="1" applyBorder="1" applyAlignment="1">
      <alignment horizontal="left" vertical="center" wrapText="1" indent="1"/>
    </xf>
    <xf numFmtId="1" fontId="6" fillId="2" borderId="18" xfId="98" applyNumberFormat="1" applyFont="1" applyFill="1" applyBorder="1" applyAlignment="1">
      <alignment horizontal="right" vertical="center" wrapText="1" shrinkToFit="1"/>
    </xf>
    <xf numFmtId="211" fontId="6" fillId="2" borderId="18" xfId="192" applyNumberFormat="1" applyFont="1" applyFill="1" applyBorder="1" applyAlignment="1">
      <alignment horizontal="right" vertical="center" wrapText="1" shrinkToFit="1"/>
    </xf>
    <xf numFmtId="1" fontId="6" fillId="2" borderId="18" xfId="98" applyNumberFormat="1" applyFont="1" applyFill="1" applyBorder="1" applyAlignment="1" applyProtection="1">
      <alignment horizontal="right" vertical="center" wrapText="1" shrinkToFit="1"/>
    </xf>
    <xf numFmtId="192" fontId="6" fillId="0" borderId="50" xfId="205" applyNumberFormat="1" applyFont="1" applyFill="1" applyBorder="1" applyAlignment="1"/>
    <xf numFmtId="1" fontId="6" fillId="2" borderId="17" xfId="205" applyNumberFormat="1" applyFont="1" applyFill="1" applyBorder="1" applyAlignment="1">
      <alignment horizontal="right" vertical="center" wrapText="1"/>
    </xf>
    <xf numFmtId="192" fontId="11" fillId="2" borderId="0" xfId="205" applyNumberFormat="1" applyFont="1" applyFill="1" applyBorder="1" applyAlignment="1"/>
    <xf numFmtId="190" fontId="11" fillId="2" borderId="0" xfId="205" applyNumberFormat="1" applyFont="1" applyFill="1" applyBorder="1" applyAlignment="1"/>
    <xf numFmtId="211" fontId="11" fillId="2" borderId="0" xfId="205" applyNumberFormat="1" applyFont="1" applyFill="1" applyBorder="1" applyAlignment="1"/>
    <xf numFmtId="218" fontId="0" fillId="2" borderId="0" xfId="205" applyNumberFormat="1" applyFont="1" applyFill="1" applyBorder="1" applyAlignment="1"/>
    <xf numFmtId="192" fontId="17" fillId="2" borderId="0" xfId="205" applyNumberFormat="1" applyFont="1" applyFill="1" applyBorder="1" applyAlignment="1"/>
    <xf numFmtId="1" fontId="6" fillId="2" borderId="54" xfId="207" applyNumberFormat="1" applyFont="1" applyFill="1" applyBorder="1" applyAlignment="1">
      <alignment horizontal="right" vertical="center" wrapText="1"/>
    </xf>
    <xf numFmtId="1" fontId="6" fillId="2" borderId="0" xfId="207" applyNumberFormat="1" applyFont="1" applyFill="1" applyBorder="1" applyAlignment="1">
      <alignment horizontal="right" vertical="center" wrapText="1"/>
    </xf>
    <xf numFmtId="192" fontId="6" fillId="2" borderId="0" xfId="205" applyNumberFormat="1" applyFont="1" applyFill="1" applyBorder="1" applyAlignment="1"/>
    <xf numFmtId="3" fontId="6" fillId="2" borderId="21" xfId="205" applyNumberFormat="1" applyFont="1" applyFill="1" applyBorder="1" applyAlignment="1">
      <alignment horizontal="center" vertical="center" wrapText="1"/>
    </xf>
    <xf numFmtId="3" fontId="11" fillId="2" borderId="0" xfId="205" applyNumberFormat="1" applyFont="1" applyFill="1" applyBorder="1" applyAlignment="1">
      <alignment horizontal="center" vertical="center" wrapText="1"/>
    </xf>
    <xf numFmtId="192" fontId="28" fillId="0" borderId="23" xfId="205" applyNumberFormat="1" applyFont="1" applyFill="1" applyBorder="1" applyAlignment="1">
      <alignment horizontal="left" vertical="top" wrapText="1"/>
    </xf>
    <xf numFmtId="192" fontId="11" fillId="0" borderId="0" xfId="205" applyNumberFormat="1" applyFont="1" applyFill="1" applyBorder="1" applyAlignment="1"/>
    <xf numFmtId="192" fontId="28" fillId="0" borderId="51" xfId="205" applyNumberFormat="1" applyFont="1" applyFill="1" applyBorder="1" applyAlignment="1">
      <alignment horizontal="left" vertical="top" wrapText="1"/>
    </xf>
    <xf numFmtId="192" fontId="11" fillId="0" borderId="0" xfId="205" applyNumberFormat="1" applyFont="1" applyFill="1" applyBorder="1" applyAlignment="1">
      <alignment horizontal="left" vertical="top" wrapText="1"/>
    </xf>
    <xf numFmtId="192" fontId="11" fillId="0" borderId="0" xfId="205" applyNumberFormat="1" applyFont="1" applyFill="1" applyBorder="1" applyAlignment="1">
      <alignment horizontal="left" vertical="top"/>
    </xf>
    <xf numFmtId="1" fontId="6" fillId="0" borderId="8" xfId="98" applyNumberFormat="1" applyFont="1" applyFill="1" applyBorder="1" applyAlignment="1">
      <alignment horizontal="right" vertical="center" wrapText="1" shrinkToFit="1"/>
    </xf>
    <xf numFmtId="1" fontId="6" fillId="3" borderId="8" xfId="98" applyNumberFormat="1" applyFont="1" applyFill="1" applyBorder="1" applyAlignment="1" applyProtection="1">
      <alignment horizontal="right" vertical="center" wrapText="1" shrinkToFit="1"/>
    </xf>
    <xf numFmtId="192" fontId="11" fillId="3" borderId="0" xfId="205" applyNumberFormat="1" applyFont="1" applyFill="1" applyBorder="1" applyAlignment="1">
      <alignment horizontal="left" vertical="top"/>
    </xf>
    <xf numFmtId="192" fontId="11" fillId="3" borderId="0" xfId="205" applyNumberFormat="1" applyFont="1" applyFill="1" applyBorder="1" applyAlignment="1"/>
    <xf numFmtId="192" fontId="28" fillId="0" borderId="52" xfId="205" applyNumberFormat="1" applyFont="1" applyFill="1" applyBorder="1" applyAlignment="1">
      <alignment horizontal="left" vertical="top" wrapText="1"/>
    </xf>
    <xf numFmtId="213" fontId="11" fillId="2" borderId="0" xfId="98" applyNumberFormat="1" applyFont="1" applyFill="1" applyAlignment="1"/>
    <xf numFmtId="0" fontId="2" fillId="0" borderId="0" xfId="205" applyFont="1">
      <alignment vertical="center"/>
    </xf>
    <xf numFmtId="0" fontId="4" fillId="3" borderId="0" xfId="205" applyFont="1" applyFill="1">
      <alignment vertical="center"/>
    </xf>
    <xf numFmtId="3" fontId="29" fillId="2" borderId="0" xfId="205" applyNumberFormat="1" applyFont="1" applyFill="1" applyBorder="1" applyAlignment="1">
      <alignment horizontal="center" vertical="center" wrapText="1"/>
    </xf>
    <xf numFmtId="3" fontId="30" fillId="2" borderId="0" xfId="205" applyNumberFormat="1" applyFont="1" applyFill="1" applyBorder="1" applyAlignment="1">
      <alignment vertical="center" wrapText="1"/>
    </xf>
    <xf numFmtId="192" fontId="6" fillId="2" borderId="6" xfId="125" applyNumberFormat="1" applyFont="1" applyFill="1" applyBorder="1" applyAlignment="1" applyProtection="1">
      <alignment horizontal="left" vertical="center" wrapText="1"/>
      <protection locked="0"/>
    </xf>
    <xf numFmtId="1" fontId="6" fillId="0" borderId="8" xfId="96" applyNumberFormat="1" applyFont="1" applyFill="1" applyBorder="1" applyAlignment="1">
      <alignment horizontal="right" vertical="center"/>
    </xf>
    <xf numFmtId="192" fontId="9" fillId="0" borderId="53" xfId="205" applyNumberFormat="1" applyFont="1" applyFill="1" applyBorder="1" applyAlignment="1">
      <alignment horizontal="left" vertical="top" wrapText="1"/>
    </xf>
    <xf numFmtId="192" fontId="6" fillId="2" borderId="6" xfId="125" applyNumberFormat="1" applyFont="1" applyFill="1" applyBorder="1" applyAlignment="1" applyProtection="1">
      <alignment horizontal="left" vertical="center" wrapText="1" indent="2"/>
      <protection locked="0"/>
    </xf>
    <xf numFmtId="192" fontId="6" fillId="3" borderId="6" xfId="125" applyNumberFormat="1" applyFont="1" applyFill="1" applyBorder="1" applyAlignment="1" applyProtection="1">
      <alignment horizontal="left" vertical="center" wrapText="1"/>
      <protection locked="0"/>
    </xf>
    <xf numFmtId="218" fontId="6" fillId="3" borderId="8" xfId="98" applyNumberFormat="1" applyFont="1" applyFill="1" applyBorder="1" applyAlignment="1" applyProtection="1">
      <alignment horizontal="right" vertical="center" wrapText="1" shrinkToFit="1"/>
    </xf>
    <xf numFmtId="1" fontId="6" fillId="3" borderId="8" xfId="96" applyNumberFormat="1" applyFont="1" applyFill="1" applyBorder="1" applyAlignment="1">
      <alignment horizontal="right" vertical="center"/>
    </xf>
    <xf numFmtId="192" fontId="6" fillId="3" borderId="6" xfId="125" applyNumberFormat="1" applyFont="1" applyFill="1" applyBorder="1" applyAlignment="1" applyProtection="1">
      <alignment horizontal="left" vertical="center" wrapText="1" indent="2"/>
      <protection locked="0"/>
    </xf>
    <xf numFmtId="214" fontId="6" fillId="0" borderId="8" xfId="96" applyNumberFormat="1" applyFont="1" applyFill="1" applyBorder="1" applyAlignment="1">
      <alignment horizontal="right" vertical="center"/>
    </xf>
    <xf numFmtId="1" fontId="6" fillId="2" borderId="6" xfId="205" applyNumberFormat="1" applyFont="1" applyFill="1" applyBorder="1" applyAlignment="1">
      <alignment horizontal="left" vertical="center" wrapText="1" indent="2"/>
    </xf>
    <xf numFmtId="1" fontId="6" fillId="2" borderId="10" xfId="206" applyNumberFormat="1" applyFont="1" applyFill="1" applyBorder="1" applyAlignment="1">
      <alignment horizontal="left" vertical="center" wrapText="1"/>
    </xf>
    <xf numFmtId="190" fontId="0" fillId="2" borderId="0" xfId="205" applyNumberFormat="1" applyFont="1" applyFill="1" applyBorder="1" applyAlignment="1"/>
    <xf numFmtId="0" fontId="0" fillId="2" borderId="0" xfId="205" applyNumberFormat="1" applyFont="1" applyFill="1" applyBorder="1" applyAlignment="1"/>
    <xf numFmtId="214" fontId="0" fillId="2" borderId="0" xfId="205" applyNumberFormat="1" applyFont="1" applyFill="1" applyBorder="1" applyAlignment="1"/>
    <xf numFmtId="1" fontId="6" fillId="2" borderId="0" xfId="206" applyNumberFormat="1" applyFont="1" applyFill="1" applyAlignment="1">
      <alignment horizontal="right" vertical="center" wrapText="1"/>
    </xf>
    <xf numFmtId="192" fontId="6" fillId="0" borderId="23" xfId="205" applyNumberFormat="1" applyFont="1" applyFill="1" applyBorder="1" applyAlignment="1"/>
    <xf numFmtId="192" fontId="6" fillId="0" borderId="51" xfId="205" applyNumberFormat="1" applyFont="1" applyFill="1" applyBorder="1" applyAlignment="1">
      <alignment horizontal="left" vertical="top" wrapText="1"/>
    </xf>
    <xf numFmtId="1" fontId="31" fillId="2" borderId="8" xfId="98" applyNumberFormat="1" applyFont="1" applyFill="1" applyBorder="1" applyAlignment="1">
      <alignment horizontal="right" vertical="center" wrapText="1" shrinkToFit="1"/>
    </xf>
    <xf numFmtId="218" fontId="31" fillId="2" borderId="8" xfId="98" applyNumberFormat="1" applyFont="1" applyFill="1" applyBorder="1" applyAlignment="1">
      <alignment horizontal="right" vertical="center" wrapText="1" shrinkToFit="1"/>
    </xf>
    <xf numFmtId="215" fontId="6" fillId="2" borderId="8" xfId="98" applyNumberFormat="1" applyFont="1" applyFill="1" applyBorder="1" applyAlignment="1" applyProtection="1">
      <alignment horizontal="right" vertical="center" wrapText="1" shrinkToFit="1"/>
    </xf>
    <xf numFmtId="192" fontId="6" fillId="0" borderId="52" xfId="205" applyNumberFormat="1" applyFont="1" applyFill="1" applyBorder="1" applyAlignment="1"/>
    <xf numFmtId="213" fontId="0" fillId="2" borderId="0" xfId="98" applyNumberFormat="1" applyFont="1" applyFill="1" applyAlignment="1"/>
    <xf numFmtId="0" fontId="22" fillId="3" borderId="0" xfId="0" applyFont="1" applyFill="1" applyBorder="1" applyAlignment="1">
      <alignment vertical="center"/>
    </xf>
    <xf numFmtId="192" fontId="0" fillId="0" borderId="0" xfId="0" applyNumberFormat="1" applyFont="1" applyFill="1" applyBorder="1" applyAlignment="1">
      <alignment horizontal="left"/>
    </xf>
    <xf numFmtId="49" fontId="6" fillId="0" borderId="8" xfId="11" applyNumberFormat="1" applyFont="1" applyFill="1" applyBorder="1" applyAlignment="1" applyProtection="1">
      <alignment horizontal="right" vertical="center" wrapText="1" shrinkToFit="1"/>
    </xf>
    <xf numFmtId="192" fontId="6" fillId="0" borderId="6" xfId="76" applyFont="1" applyFill="1" applyBorder="1" applyAlignment="1" applyProtection="1">
      <alignment vertical="center" wrapText="1"/>
      <protection locked="0"/>
    </xf>
    <xf numFmtId="49" fontId="6" fillId="0" borderId="8" xfId="11" applyNumberFormat="1" applyFont="1" applyFill="1" applyBorder="1" applyAlignment="1">
      <alignment horizontal="right" vertical="center" wrapText="1" shrinkToFit="1"/>
    </xf>
    <xf numFmtId="192" fontId="15" fillId="0" borderId="6" xfId="76" applyFont="1" applyFill="1" applyBorder="1" applyAlignment="1" applyProtection="1">
      <alignment vertical="center" wrapText="1"/>
      <protection locked="0"/>
    </xf>
    <xf numFmtId="213" fontId="6" fillId="0" borderId="8" xfId="11" applyNumberFormat="1" applyFont="1" applyFill="1" applyBorder="1" applyAlignment="1" applyProtection="1">
      <alignment horizontal="right" vertical="center" wrapText="1" shrinkToFit="1"/>
    </xf>
    <xf numFmtId="1" fontId="6" fillId="0" borderId="8" xfId="11" applyNumberFormat="1" applyFont="1" applyFill="1" applyBorder="1" applyAlignment="1" applyProtection="1">
      <alignment horizontal="right" vertical="center" wrapText="1" shrinkToFit="1"/>
    </xf>
    <xf numFmtId="192" fontId="26" fillId="0" borderId="6" xfId="76" applyFont="1" applyFill="1" applyBorder="1" applyAlignment="1" applyProtection="1">
      <alignment vertical="center"/>
      <protection locked="0"/>
    </xf>
    <xf numFmtId="192" fontId="6" fillId="3" borderId="6" xfId="76" applyFont="1" applyFill="1" applyBorder="1" applyAlignment="1" applyProtection="1">
      <alignment horizontal="left" vertical="center" wrapText="1" indent="2"/>
      <protection locked="0"/>
    </xf>
    <xf numFmtId="49" fontId="6" fillId="3" borderId="8" xfId="11" applyNumberFormat="1" applyFont="1" applyFill="1" applyBorder="1" applyAlignment="1" applyProtection="1">
      <alignment horizontal="right" vertical="center" wrapText="1" shrinkToFit="1"/>
    </xf>
    <xf numFmtId="49" fontId="6" fillId="3" borderId="8" xfId="11" applyNumberFormat="1" applyFont="1" applyFill="1" applyBorder="1" applyAlignment="1">
      <alignment horizontal="right" vertical="center" wrapText="1" shrinkToFit="1"/>
    </xf>
    <xf numFmtId="200" fontId="6" fillId="3" borderId="8" xfId="11" applyNumberFormat="1" applyFont="1" applyFill="1" applyBorder="1" applyAlignment="1">
      <alignment horizontal="right" vertical="center" wrapText="1" shrinkToFit="1"/>
    </xf>
    <xf numFmtId="213" fontId="6" fillId="3" borderId="8" xfId="11" applyNumberFormat="1" applyFont="1" applyFill="1" applyBorder="1" applyAlignment="1" applyProtection="1">
      <alignment horizontal="right" vertical="center" wrapText="1" shrinkToFit="1"/>
    </xf>
    <xf numFmtId="212" fontId="6" fillId="0" borderId="6" xfId="0" applyNumberFormat="1" applyFont="1" applyFill="1" applyBorder="1" applyAlignment="1">
      <alignment vertical="center" shrinkToFit="1"/>
    </xf>
    <xf numFmtId="49" fontId="6" fillId="0" borderId="7" xfId="11" applyNumberFormat="1" applyFont="1" applyFill="1" applyBorder="1" applyAlignment="1" applyProtection="1">
      <alignment horizontal="right" vertical="center" wrapText="1" shrinkToFit="1"/>
    </xf>
    <xf numFmtId="49" fontId="6" fillId="0" borderId="7" xfId="0" applyNumberFormat="1" applyFont="1" applyFill="1" applyBorder="1" applyAlignment="1">
      <alignment horizontal="left" vertical="center" wrapText="1"/>
    </xf>
    <xf numFmtId="3" fontId="6" fillId="0" borderId="6" xfId="0" applyNumberFormat="1" applyFont="1" applyFill="1" applyBorder="1" applyAlignment="1">
      <alignment vertical="center" wrapText="1"/>
    </xf>
    <xf numFmtId="0" fontId="6" fillId="0" borderId="8" xfId="11" applyNumberFormat="1" applyFont="1" applyFill="1" applyBorder="1" applyAlignment="1">
      <alignment horizontal="right" vertical="center" wrapText="1" shrinkToFit="1"/>
    </xf>
    <xf numFmtId="3" fontId="9" fillId="0" borderId="6" xfId="0" applyNumberFormat="1" applyFont="1" applyFill="1" applyBorder="1" applyAlignment="1">
      <alignment vertical="center" wrapText="1" shrinkToFit="1"/>
    </xf>
    <xf numFmtId="3" fontId="6" fillId="0" borderId="6" xfId="0" applyNumberFormat="1" applyFont="1" applyFill="1" applyBorder="1" applyAlignment="1">
      <alignment vertical="center" shrinkToFit="1"/>
    </xf>
    <xf numFmtId="49" fontId="6" fillId="0" borderId="8" xfId="0" applyNumberFormat="1" applyFont="1" applyFill="1" applyBorder="1" applyAlignment="1">
      <alignment horizontal="right" vertical="center" wrapText="1" shrinkToFit="1"/>
    </xf>
    <xf numFmtId="3" fontId="6" fillId="0" borderId="14" xfId="0" applyNumberFormat="1" applyFont="1" applyFill="1" applyBorder="1" applyAlignment="1">
      <alignment horizontal="left" vertical="center" shrinkToFit="1"/>
    </xf>
    <xf numFmtId="49" fontId="6" fillId="0" borderId="11" xfId="11" applyNumberFormat="1" applyFont="1" applyFill="1" applyBorder="1" applyAlignment="1">
      <alignment horizontal="right" vertical="center" wrapText="1" shrinkToFit="1"/>
    </xf>
    <xf numFmtId="49" fontId="6" fillId="0" borderId="11" xfId="0" applyNumberFormat="1" applyFont="1" applyFill="1" applyBorder="1" applyAlignment="1">
      <alignment horizontal="right" vertical="center" wrapText="1" shrinkToFit="1"/>
    </xf>
    <xf numFmtId="200" fontId="6" fillId="0" borderId="11" xfId="11" applyNumberFormat="1" applyFont="1" applyFill="1" applyBorder="1" applyAlignment="1">
      <alignment horizontal="right" vertical="center" wrapText="1" shrinkToFit="1"/>
    </xf>
    <xf numFmtId="213" fontId="6" fillId="0" borderId="11" xfId="11" applyNumberFormat="1" applyFont="1" applyFill="1" applyBorder="1" applyAlignment="1" applyProtection="1">
      <alignment horizontal="right" vertical="center" wrapText="1" shrinkToFit="1"/>
    </xf>
    <xf numFmtId="49" fontId="6" fillId="0" borderId="18" xfId="11" applyNumberFormat="1" applyFont="1" applyFill="1" applyBorder="1" applyAlignment="1">
      <alignment horizontal="right" vertical="center" wrapText="1" shrinkToFit="1"/>
    </xf>
    <xf numFmtId="200" fontId="6" fillId="0" borderId="18" xfId="11" applyNumberFormat="1" applyFont="1" applyFill="1" applyBorder="1" applyAlignment="1">
      <alignment horizontal="right" vertical="center" wrapText="1" shrinkToFit="1"/>
    </xf>
    <xf numFmtId="1" fontId="6" fillId="0" borderId="18" xfId="11" applyNumberFormat="1" applyFont="1" applyFill="1" applyBorder="1" applyAlignment="1" applyProtection="1">
      <alignment horizontal="right" vertical="center" wrapText="1" shrinkToFit="1"/>
    </xf>
    <xf numFmtId="190" fontId="0" fillId="0" borderId="0" xfId="0" applyNumberFormat="1" applyFont="1" applyFill="1" applyBorder="1" applyAlignment="1"/>
    <xf numFmtId="194" fontId="7" fillId="0" borderId="0" xfId="0" applyNumberFormat="1" applyFont="1" applyFill="1" applyBorder="1" applyAlignment="1">
      <alignment horizontal="center" vertical="center" wrapText="1"/>
    </xf>
    <xf numFmtId="3" fontId="6" fillId="0" borderId="4" xfId="0" applyNumberFormat="1" applyFont="1" applyFill="1" applyBorder="1" applyAlignment="1">
      <alignment horizontal="center" vertical="center" wrapText="1"/>
    </xf>
    <xf numFmtId="192" fontId="6" fillId="0" borderId="12" xfId="0" applyNumberFormat="1" applyFont="1" applyFill="1" applyBorder="1" applyAlignment="1">
      <alignment horizontal="left" vertical="top" wrapText="1"/>
    </xf>
    <xf numFmtId="192" fontId="6" fillId="0" borderId="39" xfId="0" applyNumberFormat="1" applyFont="1" applyFill="1" applyBorder="1" applyAlignment="1">
      <alignment horizontal="left" vertical="top" wrapText="1"/>
    </xf>
    <xf numFmtId="212" fontId="6" fillId="3" borderId="10" xfId="0" applyNumberFormat="1" applyFont="1" applyFill="1" applyBorder="1" applyAlignment="1">
      <alignment horizontal="left" vertical="center" shrinkToFit="1"/>
    </xf>
    <xf numFmtId="1" fontId="6" fillId="3" borderId="8" xfId="11" applyNumberFormat="1" applyFont="1" applyFill="1" applyBorder="1" applyAlignment="1">
      <alignment horizontal="right" vertical="center" wrapText="1" shrinkToFit="1"/>
    </xf>
    <xf numFmtId="212" fontId="6" fillId="3" borderId="10" xfId="0" applyNumberFormat="1" applyFont="1" applyFill="1" applyBorder="1" applyAlignment="1">
      <alignment horizontal="left" vertical="center" indent="2" shrinkToFit="1"/>
    </xf>
    <xf numFmtId="218" fontId="6" fillId="0" borderId="8" xfId="11" applyNumberFormat="1" applyFont="1" applyFill="1" applyBorder="1" applyAlignment="1">
      <alignment horizontal="right" vertical="center" wrapText="1" shrinkToFit="1"/>
    </xf>
    <xf numFmtId="214" fontId="6" fillId="0" borderId="8" xfId="11" applyNumberFormat="1" applyFont="1" applyFill="1" applyBorder="1" applyAlignment="1">
      <alignment horizontal="right" vertical="center" wrapText="1" shrinkToFit="1"/>
    </xf>
    <xf numFmtId="212" fontId="6" fillId="0" borderId="13" xfId="0" applyNumberFormat="1" applyFont="1" applyFill="1" applyBorder="1" applyAlignment="1">
      <alignment horizontal="left" vertical="center" wrapText="1"/>
    </xf>
    <xf numFmtId="1" fontId="6" fillId="0" borderId="15" xfId="0" applyNumberFormat="1" applyFont="1" applyFill="1" applyBorder="1" applyAlignment="1">
      <alignment horizontal="left" vertical="center" wrapText="1"/>
    </xf>
    <xf numFmtId="1" fontId="6" fillId="0" borderId="11" xfId="11" applyNumberFormat="1" applyFont="1" applyFill="1" applyBorder="1" applyAlignment="1">
      <alignment horizontal="right" vertical="center" wrapText="1" shrinkToFit="1"/>
    </xf>
    <xf numFmtId="192" fontId="6" fillId="0" borderId="50" xfId="0" applyNumberFormat="1" applyFont="1" applyFill="1" applyBorder="1" applyAlignment="1">
      <alignment horizontal="left" vertical="top" wrapText="1"/>
    </xf>
    <xf numFmtId="1" fontId="6" fillId="0" borderId="18" xfId="11" applyNumberFormat="1" applyFont="1" applyFill="1" applyBorder="1" applyAlignment="1">
      <alignment horizontal="right" vertical="center" wrapText="1" shrinkToFit="1"/>
    </xf>
    <xf numFmtId="210" fontId="32" fillId="0" borderId="0" xfId="0" applyNumberFormat="1" applyFont="1" applyFill="1" applyBorder="1" applyAlignment="1"/>
    <xf numFmtId="217" fontId="0" fillId="0" borderId="0" xfId="0" applyNumberFormat="1" applyFont="1" applyFill="1" applyBorder="1" applyAlignment="1"/>
    <xf numFmtId="3" fontId="7" fillId="0" borderId="0" xfId="0" applyNumberFormat="1" applyFont="1" applyFill="1" applyBorder="1" applyAlignment="1">
      <alignment horizontal="left" vertical="center" wrapText="1"/>
    </xf>
    <xf numFmtId="192" fontId="6" fillId="0" borderId="0" xfId="0" applyNumberFormat="1" applyFont="1" applyFill="1" applyBorder="1" applyAlignment="1">
      <alignment horizontal="right" vertical="center"/>
    </xf>
    <xf numFmtId="3" fontId="6" fillId="0" borderId="21" xfId="0" applyNumberFormat="1" applyFont="1" applyFill="1" applyBorder="1" applyAlignment="1">
      <alignment horizontal="center" vertical="center" wrapText="1"/>
    </xf>
    <xf numFmtId="192" fontId="33" fillId="0" borderId="23" xfId="0" applyNumberFormat="1" applyFont="1" applyFill="1" applyBorder="1" applyAlignment="1">
      <alignment horizontal="left" vertical="top" wrapText="1"/>
    </xf>
    <xf numFmtId="192" fontId="33" fillId="0" borderId="51" xfId="0" applyNumberFormat="1" applyFont="1" applyFill="1" applyBorder="1" applyAlignment="1">
      <alignment horizontal="left" vertical="top" wrapText="1"/>
    </xf>
    <xf numFmtId="1" fontId="6" fillId="3" borderId="8" xfId="11" applyNumberFormat="1" applyFont="1" applyFill="1" applyBorder="1" applyAlignment="1" applyProtection="1">
      <alignment horizontal="right" vertical="center" wrapText="1" shrinkToFit="1"/>
    </xf>
    <xf numFmtId="192" fontId="11" fillId="3" borderId="0" xfId="0" applyNumberFormat="1" applyFont="1" applyFill="1" applyBorder="1" applyAlignment="1"/>
    <xf numFmtId="214" fontId="6" fillId="0" borderId="8" xfId="11" applyNumberFormat="1" applyFont="1" applyFill="1" applyBorder="1" applyAlignment="1" applyProtection="1">
      <alignment horizontal="right" vertical="center" wrapText="1" shrinkToFit="1"/>
    </xf>
    <xf numFmtId="192" fontId="33" fillId="0" borderId="52" xfId="0" applyNumberFormat="1" applyFont="1" applyFill="1" applyBorder="1" applyAlignment="1">
      <alignment horizontal="left" vertical="top" wrapText="1"/>
    </xf>
    <xf numFmtId="213" fontId="0" fillId="0" borderId="0" xfId="11" applyNumberFormat="1" applyFont="1" applyFill="1" applyAlignment="1"/>
    <xf numFmtId="212" fontId="11" fillId="0" borderId="0" xfId="0" applyNumberFormat="1" applyFont="1" applyFill="1" applyBorder="1" applyAlignment="1"/>
    <xf numFmtId="212" fontId="11" fillId="3" borderId="0" xfId="0" applyNumberFormat="1" applyFont="1" applyFill="1" applyBorder="1" applyAlignment="1"/>
    <xf numFmtId="192" fontId="6" fillId="0" borderId="0" xfId="0" applyNumberFormat="1" applyFont="1" applyFill="1" applyBorder="1" applyAlignment="1">
      <alignment vertical="center" shrinkToFit="1"/>
    </xf>
    <xf numFmtId="192" fontId="6" fillId="0" borderId="0" xfId="0" applyNumberFormat="1" applyFont="1" applyFill="1" applyBorder="1" applyAlignment="1">
      <alignment shrinkToFit="1"/>
    </xf>
    <xf numFmtId="3" fontId="7" fillId="0" borderId="0" xfId="0" applyNumberFormat="1" applyFont="1" applyFill="1" applyBorder="1" applyAlignment="1">
      <alignment horizontal="center" vertical="center" shrinkToFit="1"/>
    </xf>
    <xf numFmtId="3" fontId="6" fillId="0" borderId="1" xfId="0" applyNumberFormat="1" applyFont="1" applyFill="1" applyBorder="1" applyAlignment="1">
      <alignment horizontal="center" vertical="center" shrinkToFit="1"/>
    </xf>
    <xf numFmtId="3" fontId="6" fillId="0" borderId="2" xfId="0" applyNumberFormat="1" applyFont="1" applyFill="1" applyBorder="1" applyAlignment="1">
      <alignment horizontal="center" vertical="center" wrapText="1" shrinkToFit="1"/>
    </xf>
    <xf numFmtId="3" fontId="6" fillId="0" borderId="3" xfId="0" applyNumberFormat="1" applyFont="1" applyFill="1" applyBorder="1" applyAlignment="1">
      <alignment horizontal="center" vertical="center" wrapText="1" shrinkToFit="1"/>
    </xf>
    <xf numFmtId="214" fontId="6" fillId="0" borderId="3" xfId="0" applyNumberFormat="1" applyFont="1" applyFill="1" applyBorder="1" applyAlignment="1">
      <alignment horizontal="center" vertical="center" wrapText="1" shrinkToFit="1"/>
    </xf>
    <xf numFmtId="192" fontId="6" fillId="0" borderId="6" xfId="76" applyFont="1" applyFill="1" applyBorder="1" applyAlignment="1" applyProtection="1">
      <alignment horizontal="left" vertical="center" shrinkToFit="1"/>
      <protection locked="0"/>
    </xf>
    <xf numFmtId="49" fontId="6" fillId="0" borderId="8" xfId="11" applyNumberFormat="1" applyFont="1" applyFill="1" applyBorder="1" applyAlignment="1" applyProtection="1">
      <alignment horizontal="right" vertical="center" shrinkToFit="1"/>
    </xf>
    <xf numFmtId="196" fontId="6" fillId="0" borderId="8" xfId="11" applyNumberFormat="1" applyFont="1" applyFill="1" applyBorder="1" applyAlignment="1">
      <alignment horizontal="right" vertical="center" shrinkToFit="1"/>
    </xf>
    <xf numFmtId="49" fontId="6" fillId="0" borderId="8" xfId="11" applyNumberFormat="1" applyFont="1" applyFill="1" applyBorder="1" applyAlignment="1">
      <alignment horizontal="right" vertical="center" shrinkToFit="1"/>
    </xf>
    <xf numFmtId="196" fontId="6" fillId="0" borderId="8" xfId="11" applyNumberFormat="1" applyFont="1" applyFill="1" applyBorder="1" applyAlignment="1">
      <alignment horizontal="right" vertical="center" indent="1" shrinkToFit="1"/>
    </xf>
    <xf numFmtId="192" fontId="6" fillId="3" borderId="6" xfId="76" applyFont="1" applyFill="1" applyBorder="1" applyAlignment="1" applyProtection="1">
      <alignment horizontal="left" vertical="center" shrinkToFit="1"/>
      <protection locked="0"/>
    </xf>
    <xf numFmtId="49" fontId="6" fillId="3" borderId="8" xfId="11" applyNumberFormat="1" applyFont="1" applyFill="1" applyBorder="1" applyAlignment="1" applyProtection="1">
      <alignment horizontal="right" vertical="center" shrinkToFit="1"/>
    </xf>
    <xf numFmtId="49" fontId="6" fillId="3" borderId="8" xfId="11" applyNumberFormat="1" applyFont="1" applyFill="1" applyBorder="1" applyAlignment="1">
      <alignment horizontal="right" vertical="center" shrinkToFit="1"/>
    </xf>
    <xf numFmtId="196" fontId="6" fillId="3" borderId="8" xfId="11" applyNumberFormat="1" applyFont="1" applyFill="1" applyBorder="1" applyAlignment="1">
      <alignment horizontal="right" vertical="center" shrinkToFit="1"/>
    </xf>
    <xf numFmtId="192" fontId="28" fillId="0" borderId="6" xfId="76" applyFont="1" applyFill="1" applyBorder="1" applyAlignment="1" applyProtection="1">
      <alignment horizontal="left" vertical="center"/>
      <protection locked="0"/>
    </xf>
    <xf numFmtId="212" fontId="33" fillId="0" borderId="6" xfId="0" applyNumberFormat="1" applyFont="1" applyFill="1" applyBorder="1" applyAlignment="1">
      <alignment horizontal="left" vertical="center"/>
    </xf>
    <xf numFmtId="1" fontId="6" fillId="0" borderId="6" xfId="0" applyNumberFormat="1" applyFont="1" applyFill="1" applyBorder="1" applyAlignment="1">
      <alignment horizontal="left" vertical="center" shrinkToFit="1"/>
    </xf>
    <xf numFmtId="3" fontId="6" fillId="0" borderId="6" xfId="0" applyNumberFormat="1" applyFont="1" applyFill="1" applyBorder="1" applyAlignment="1">
      <alignment horizontal="center" vertical="center" shrinkToFit="1"/>
    </xf>
    <xf numFmtId="3" fontId="6" fillId="0" borderId="6" xfId="0" applyNumberFormat="1" applyFont="1" applyFill="1" applyBorder="1" applyAlignment="1">
      <alignment horizontal="left" vertical="center" shrinkToFit="1"/>
    </xf>
    <xf numFmtId="3" fontId="6" fillId="0" borderId="16" xfId="0" applyNumberFormat="1" applyFont="1" applyFill="1" applyBorder="1" applyAlignment="1">
      <alignment horizontal="center" vertical="center" shrinkToFit="1"/>
    </xf>
    <xf numFmtId="49" fontId="6" fillId="0" borderId="18" xfId="11" applyNumberFormat="1" applyFont="1" applyFill="1" applyBorder="1" applyAlignment="1">
      <alignment horizontal="right" vertical="center" shrinkToFit="1"/>
    </xf>
    <xf numFmtId="196" fontId="6" fillId="0" borderId="18" xfId="11" applyNumberFormat="1" applyFont="1" applyFill="1" applyBorder="1" applyAlignment="1">
      <alignment horizontal="right" vertical="center" shrinkToFit="1"/>
    </xf>
    <xf numFmtId="49" fontId="6" fillId="0" borderId="18" xfId="11" applyNumberFormat="1" applyFont="1" applyFill="1" applyBorder="1" applyAlignment="1" applyProtection="1">
      <alignment horizontal="right" vertical="center" shrinkToFit="1"/>
    </xf>
    <xf numFmtId="194" fontId="7" fillId="0" borderId="0" xfId="0" applyNumberFormat="1" applyFont="1" applyFill="1" applyBorder="1" applyAlignment="1">
      <alignment horizontal="center" vertical="center" shrinkToFit="1"/>
    </xf>
    <xf numFmtId="3" fontId="6" fillId="0" borderId="4" xfId="0" applyNumberFormat="1" applyFont="1" applyFill="1" applyBorder="1" applyAlignment="1">
      <alignment horizontal="center" vertical="center" shrinkToFit="1"/>
    </xf>
    <xf numFmtId="3" fontId="6" fillId="0" borderId="5" xfId="0" applyNumberFormat="1" applyFont="1" applyFill="1" applyBorder="1" applyAlignment="1">
      <alignment horizontal="center" vertical="center" shrinkToFit="1"/>
    </xf>
    <xf numFmtId="192" fontId="26" fillId="0" borderId="12" xfId="0" applyNumberFormat="1" applyFont="1" applyFill="1" applyBorder="1" applyAlignment="1">
      <alignment horizontal="left" vertical="top" wrapText="1" shrinkToFit="1"/>
    </xf>
    <xf numFmtId="1" fontId="6" fillId="0" borderId="8" xfId="11" applyNumberFormat="1" applyFont="1" applyFill="1" applyBorder="1" applyAlignment="1">
      <alignment horizontal="right" vertical="center" shrinkToFit="1"/>
    </xf>
    <xf numFmtId="192" fontId="26" fillId="0" borderId="39" xfId="0" applyNumberFormat="1" applyFont="1" applyFill="1" applyBorder="1" applyAlignment="1">
      <alignment horizontal="left" vertical="top" shrinkToFit="1"/>
    </xf>
    <xf numFmtId="1" fontId="6" fillId="0" borderId="8" xfId="11" applyNumberFormat="1" applyFont="1" applyFill="1" applyBorder="1" applyAlignment="1" applyProtection="1">
      <alignment horizontal="right" vertical="center" shrinkToFit="1"/>
    </xf>
    <xf numFmtId="212" fontId="15" fillId="3" borderId="10" xfId="0" applyNumberFormat="1" applyFont="1" applyFill="1" applyBorder="1" applyAlignment="1">
      <alignment horizontal="left" vertical="center"/>
    </xf>
    <xf numFmtId="1" fontId="6" fillId="3" borderId="8" xfId="11" applyNumberFormat="1" applyFont="1" applyFill="1" applyBorder="1" applyAlignment="1">
      <alignment horizontal="right" vertical="center" shrinkToFit="1"/>
    </xf>
    <xf numFmtId="211" fontId="6" fillId="3" borderId="10" xfId="0" applyNumberFormat="1" applyFont="1" applyFill="1" applyBorder="1" applyAlignment="1">
      <alignment horizontal="left" vertical="center"/>
    </xf>
    <xf numFmtId="3" fontId="6" fillId="0" borderId="10" xfId="0" applyNumberFormat="1" applyFont="1" applyFill="1" applyBorder="1" applyAlignment="1">
      <alignment horizontal="center" vertical="center" shrinkToFit="1"/>
    </xf>
    <xf numFmtId="192" fontId="26" fillId="0" borderId="50" xfId="0" applyNumberFormat="1" applyFont="1" applyFill="1" applyBorder="1" applyAlignment="1">
      <alignment horizontal="left" vertical="top" shrinkToFit="1"/>
    </xf>
    <xf numFmtId="3" fontId="6" fillId="0" borderId="20" xfId="0" applyNumberFormat="1" applyFont="1" applyFill="1" applyBorder="1" applyAlignment="1">
      <alignment horizontal="center" vertical="center" shrinkToFit="1"/>
    </xf>
    <xf numFmtId="1" fontId="6" fillId="0" borderId="18" xfId="11" applyNumberFormat="1" applyFont="1" applyFill="1" applyBorder="1" applyAlignment="1">
      <alignment horizontal="right" vertical="center" shrinkToFit="1"/>
    </xf>
    <xf numFmtId="192" fontId="6" fillId="0" borderId="0" xfId="0" applyNumberFormat="1" applyFont="1" applyFill="1" applyBorder="1" applyAlignment="1">
      <alignment horizontal="right" vertical="center" shrinkToFit="1"/>
    </xf>
    <xf numFmtId="3" fontId="6" fillId="0" borderId="21" xfId="0" applyNumberFormat="1" applyFont="1" applyFill="1" applyBorder="1" applyAlignment="1">
      <alignment horizontal="center" vertical="center" shrinkToFit="1"/>
    </xf>
    <xf numFmtId="192" fontId="33" fillId="0" borderId="23" xfId="0" applyNumberFormat="1" applyFont="1" applyFill="1" applyBorder="1" applyAlignment="1">
      <alignment horizontal="left" vertical="top" wrapText="1" shrinkToFit="1"/>
    </xf>
    <xf numFmtId="192" fontId="33" fillId="0" borderId="51" xfId="0" applyNumberFormat="1" applyFont="1" applyFill="1" applyBorder="1" applyAlignment="1">
      <alignment horizontal="left" vertical="top" shrinkToFit="1"/>
    </xf>
    <xf numFmtId="1" fontId="6" fillId="3" borderId="8" xfId="11" applyNumberFormat="1" applyFont="1" applyFill="1" applyBorder="1" applyAlignment="1" applyProtection="1">
      <alignment horizontal="right" vertical="center" shrinkToFit="1"/>
    </xf>
    <xf numFmtId="185" fontId="11" fillId="0" borderId="0" xfId="0" applyNumberFormat="1" applyFont="1" applyFill="1" applyBorder="1" applyAlignment="1"/>
    <xf numFmtId="192" fontId="33" fillId="0" borderId="52" xfId="0" applyNumberFormat="1" applyFont="1" applyFill="1" applyBorder="1" applyAlignment="1">
      <alignment horizontal="left" vertical="top" shrinkToFit="1"/>
    </xf>
  </cellXfs>
  <cellStyles count="230">
    <cellStyle name="常规" xfId="0" builtinId="0"/>
    <cellStyle name="货币[0]" xfId="1" builtinId="7"/>
    <cellStyle name="20% - 强调文字颜色 3" xfId="2" builtinId="38"/>
    <cellStyle name="输入" xfId="3" builtinId="20"/>
    <cellStyle name="货币" xfId="4" builtinId="4"/>
    <cellStyle name="Normalny_Arkusz1" xfId="5"/>
    <cellStyle name="args.style" xfId="6"/>
    <cellStyle name="千位分隔[0]" xfId="7" builtinId="6"/>
    <cellStyle name="差" xfId="8" builtinId="27"/>
    <cellStyle name="好_080十一中" xfId="9"/>
    <cellStyle name="40% - 强调文字颜色 3" xfId="10" builtinId="39"/>
    <cellStyle name="千位分隔" xfId="11" builtinId="3"/>
    <cellStyle name="60% - 强调文字颜色 3" xfId="12" builtinId="40"/>
    <cellStyle name="超链接" xfId="13" builtinId="8"/>
    <cellStyle name="百分比" xfId="14" builtinId="5"/>
    <cellStyle name="已访问的超链接" xfId="15" builtinId="9"/>
    <cellStyle name="注释" xfId="16" builtinId="10"/>
    <cellStyle name="常规 6" xfId="17"/>
    <cellStyle name="60% - 强调文字颜色 2" xfId="18" builtinId="36"/>
    <cellStyle name="Entered" xfId="19"/>
    <cellStyle name="标题 4" xfId="20" builtinId="19"/>
    <cellStyle name="警告文本" xfId="21" builtinId="11"/>
    <cellStyle name="常规_乐昌表一 4" xfId="22"/>
    <cellStyle name="_ET_STYLE_NoName_00_" xfId="23"/>
    <cellStyle name="标题" xfId="24" builtinId="15"/>
    <cellStyle name="解释性文本" xfId="25" builtinId="53"/>
    <cellStyle name="标题 1" xfId="26" builtinId="16"/>
    <cellStyle name="一般_NEGS" xfId="27"/>
    <cellStyle name="标题 2" xfId="28" builtinId="17"/>
    <cellStyle name="差_109劳动就业局" xfId="29"/>
    <cellStyle name="0,0_x000d__x000a_NA_x000d__x000a_" xfId="30"/>
    <cellStyle name="_long term loan - others 300504_(中企华)审计评估联合申报明细表.V1" xfId="31"/>
    <cellStyle name="60% - 强调文字颜色 1" xfId="32" builtinId="32"/>
    <cellStyle name="标题 3" xfId="33" builtinId="18"/>
    <cellStyle name="??_0N-HANDLING " xfId="34"/>
    <cellStyle name="60% - 强调文字颜色 4" xfId="35" builtinId="44"/>
    <cellStyle name="输出" xfId="36" builtinId="21"/>
    <cellStyle name="霓付 [0]_97MBO" xfId="37"/>
    <cellStyle name="常规_乐昌表一 5" xfId="38"/>
    <cellStyle name="@_text" xfId="39"/>
    <cellStyle name="_KPMG original version_(中企华)审计评估联合申报明细表.V1" xfId="40"/>
    <cellStyle name="计算" xfId="41" builtinId="22"/>
    <cellStyle name="检查单元格" xfId="42" builtinId="23"/>
    <cellStyle name="20% - 强调文字颜色 6" xfId="43" builtinId="50"/>
    <cellStyle name="_long term loan - others 300504" xfId="44"/>
    <cellStyle name="强调文字颜色 2" xfId="45" builtinId="33"/>
    <cellStyle name="链接单元格" xfId="46" builtinId="24"/>
    <cellStyle name="汇总" xfId="47" builtinId="25"/>
    <cellStyle name="好" xfId="48" builtinId="26"/>
    <cellStyle name="适中" xfId="49" builtinId="28"/>
    <cellStyle name="20% - 强调文字颜色 5" xfId="50" builtinId="46"/>
    <cellStyle name="强调文字颜色 1" xfId="51" builtinId="29"/>
    <cellStyle name="20% - 强调文字颜色 1" xfId="52" builtinId="30"/>
    <cellStyle name="40% - 强调文字颜色 1" xfId="53" builtinId="31"/>
    <cellStyle name="20% - 强调文字颜色 2" xfId="54" builtinId="34"/>
    <cellStyle name="40% - 强调文字颜色 2" xfId="55" builtinId="35"/>
    <cellStyle name="强调文字颜色 3" xfId="56" builtinId="37"/>
    <cellStyle name="PSChar" xfId="57"/>
    <cellStyle name="_Part III.200406.Loan and Liabilities details.(Site Name)_Shenhua PBC package 050530" xfId="58"/>
    <cellStyle name="强调文字颜色 4" xfId="59" builtinId="41"/>
    <cellStyle name="好_009招投标中心自收自支" xfId="60"/>
    <cellStyle name="20% - 强调文字颜色 4" xfId="61" builtinId="42"/>
    <cellStyle name="40% - 强调文字颜色 4" xfId="62" builtinId="43"/>
    <cellStyle name="强调文字颜色 5" xfId="63" builtinId="45"/>
    <cellStyle name="40% - 强调文字颜色 5" xfId="64" builtinId="47"/>
    <cellStyle name="60% - 强调文字颜色 5" xfId="65" builtinId="48"/>
    <cellStyle name="差_080十一中" xfId="66"/>
    <cellStyle name="强调文字颜色 6" xfId="67" builtinId="49"/>
    <cellStyle name="千位_ 应交税金审定表" xfId="68"/>
    <cellStyle name="40% - 强调文字颜色 6" xfId="69" builtinId="51"/>
    <cellStyle name="60% - 强调文字颜色 6" xfId="70" builtinId="52"/>
    <cellStyle name="_long term loan - others 300504_KPMG original version_附件1：审计评估联合申报明细表" xfId="71"/>
    <cellStyle name="_long term loan - others 300504_KPMG original version_(中企华)审计评估联合申报明细表.V1" xfId="72"/>
    <cellStyle name="_KPMG original version_附件1：审计评估联合申报明细表" xfId="73"/>
    <cellStyle name="??" xfId="74"/>
    <cellStyle name="?? [0]" xfId="75"/>
    <cellStyle name="常规_乐昌表一" xfId="76"/>
    <cellStyle name="_CBRE明细表" xfId="77"/>
    <cellStyle name="_(中企华)审计评估联合申报明细表.V1" xfId="78"/>
    <cellStyle name="_KPMG original version" xfId="79"/>
    <cellStyle name="_long term loan - others 300504_KPMG original version" xfId="80"/>
    <cellStyle name="_long term loan - others 300504_Shenhua PBC package 050530" xfId="81"/>
    <cellStyle name="_long term loan - others 300504_Shenhua PBC package 050530_(中企华)审计评估联合申报明细表.V1" xfId="82"/>
    <cellStyle name="{Thousand}" xfId="83"/>
    <cellStyle name="_long term loan - others 300504_Shenhua PBC package 050530_附件1：审计评估联合申报明细表" xfId="84"/>
    <cellStyle name="_long term loan - others 300504_附件1：审计评估联合申报明细表" xfId="85"/>
    <cellStyle name="_long term loan - others 300504_审计调查表.V3" xfId="86"/>
    <cellStyle name="_norma1" xfId="87"/>
    <cellStyle name="_Part III.200406.Loan and Liabilities details.(Site Name)" xfId="88"/>
    <cellStyle name="_Part III.200406.Loan and Liabilities details.(Site Name)_(中企华)审计评估联合申报明细表.V1" xfId="89"/>
    <cellStyle name="_Part III.200406.Loan and Liabilities details.(Site Name)_KPMG original version" xfId="90"/>
    <cellStyle name="_Part III.200406.Loan and Liabilities details.(Site Name)_KPMG original version_(中企华)审计评估联合申报明细表.V1" xfId="91"/>
    <cellStyle name="_Part III.200406.Loan and Liabilities details.(Site Name)_KPMG original version_附件1：审计评估联合申报明细表" xfId="92"/>
    <cellStyle name="_Part III.200406.Loan and Liabilities details.(Site Name)_Shenhua PBC package 050530_(中企华)审计评估联合申报明细表.V1" xfId="93"/>
    <cellStyle name="entry box" xfId="94"/>
    <cellStyle name="_Part III.200406.Loan and Liabilities details.(Site Name)_Shenhua PBC package 050530_附件1：审计评估联合申报明细表" xfId="95"/>
    <cellStyle name="常规_预算收入、支出调整表（共2张）" xfId="96"/>
    <cellStyle name="_Part III.200406.Loan and Liabilities details.(Site Name)_附件1：审计评估联合申报明细表" xfId="97"/>
    <cellStyle name="千位分隔 2" xfId="98"/>
    <cellStyle name="好_Book1_1" xfId="99"/>
    <cellStyle name="_Part III.200406.Loan and Liabilities details.(Site Name)_审计调查表.V3" xfId="100"/>
    <cellStyle name="_Shenhua PBC package 050530" xfId="101"/>
    <cellStyle name="_Shenhua PBC package 050530_(中企华)审计评估联合申报明细表.V1" xfId="102"/>
    <cellStyle name="_Shenhua PBC package 050530_附件1：审计评估联合申报明细表" xfId="103"/>
    <cellStyle name="_房屋建筑评估申报表" xfId="104"/>
    <cellStyle name="_附件1：审计评估联合申报明细表" xfId="105"/>
    <cellStyle name="_审计调查表.V3" xfId="106"/>
    <cellStyle name="_文函专递0211-施工企业调查表（附件）" xfId="107"/>
    <cellStyle name="{Comma [0]}" xfId="108"/>
    <cellStyle name="常规 2_2013年国有资本经营预算支出明细表（8.21止）" xfId="109"/>
    <cellStyle name="{Comma}" xfId="110"/>
    <cellStyle name="{Date}" xfId="111"/>
    <cellStyle name="钎霖_laroux" xfId="112"/>
    <cellStyle name="per.style" xfId="113"/>
    <cellStyle name="{Thousand [0]}" xfId="114"/>
    <cellStyle name="{Month}" xfId="115"/>
    <cellStyle name="{Percent}" xfId="116"/>
    <cellStyle name="{Z'0000(1 dec)}" xfId="117"/>
    <cellStyle name="{Z'0000(4 dec)}" xfId="118"/>
    <cellStyle name="Calc Currency (0)" xfId="119"/>
    <cellStyle name="Comma  - Style3" xfId="120"/>
    <cellStyle name="category" xfId="121"/>
    <cellStyle name="烹拳 [0]_97MBO" xfId="122"/>
    <cellStyle name="ColLevel_0" xfId="123"/>
    <cellStyle name="Column Headings" xfId="124"/>
    <cellStyle name="常规_乐昌表一 2" xfId="125"/>
    <cellStyle name="Model" xfId="126"/>
    <cellStyle name="Column$Headings" xfId="127"/>
    <cellStyle name="常规_F1010000 4" xfId="128"/>
    <cellStyle name="Grey" xfId="129"/>
    <cellStyle name="Column_Title" xfId="130"/>
    <cellStyle name="Comma  - Style1" xfId="131"/>
    <cellStyle name="Milliers_!!!GO" xfId="132"/>
    <cellStyle name="Comma  - Style2" xfId="133"/>
    <cellStyle name="Comma  - Style4" xfId="134"/>
    <cellStyle name="Comma  - Style5" xfId="135"/>
    <cellStyle name="Comma  - Style6" xfId="136"/>
    <cellStyle name="好_038统战部" xfId="137"/>
    <cellStyle name="Comma  - Style7" xfId="138"/>
    <cellStyle name="Comma  - Style8" xfId="139"/>
    <cellStyle name="Comma [0]_laroux" xfId="140"/>
    <cellStyle name="Comma_02(2003.12.31 PBC package.040304)" xfId="141"/>
    <cellStyle name="comma-d" xfId="142"/>
    <cellStyle name="Copied" xfId="143"/>
    <cellStyle name="COST1" xfId="144"/>
    <cellStyle name="Monétaire_!!!GO" xfId="145"/>
    <cellStyle name="Currency [0]_353HHC" xfId="146"/>
    <cellStyle name="Currency_353HHC" xfId="147"/>
    <cellStyle name="Date" xfId="148"/>
    <cellStyle name="Euro" xfId="149"/>
    <cellStyle name="e鯪9Y_x000b_" xfId="150"/>
    <cellStyle name="Format Number Column" xfId="151"/>
    <cellStyle name="gcd" xfId="152"/>
    <cellStyle name="千分位_ 白土" xfId="153"/>
    <cellStyle name="HEADER" xfId="154"/>
    <cellStyle name="Header1" xfId="155"/>
    <cellStyle name="Header2" xfId="156"/>
    <cellStyle name="Input [yellow]" xfId="157"/>
    <cellStyle name="Input Cells" xfId="158"/>
    <cellStyle name="InputArea" xfId="159"/>
    <cellStyle name="KPMG Heading 1" xfId="160"/>
    <cellStyle name="KPMG Heading 2" xfId="161"/>
    <cellStyle name="KPMG Heading 3" xfId="162"/>
    <cellStyle name="KPMG Heading 4" xfId="163"/>
    <cellStyle name="KPMG Normal" xfId="164"/>
    <cellStyle name="KPMG Normal Text" xfId="165"/>
    <cellStyle name="常规 2" xfId="166"/>
    <cellStyle name="Lines Fill" xfId="167"/>
    <cellStyle name="Linked Cells" xfId="168"/>
    <cellStyle name="Milliers [0]_!!!GO" xfId="169"/>
    <cellStyle name="常规 4" xfId="170"/>
    <cellStyle name="Monétaire [0]_!!!GO" xfId="171"/>
    <cellStyle name="New Times Roman" xfId="172"/>
    <cellStyle name="no dec" xfId="173"/>
    <cellStyle name="Normal - Style1" xfId="174"/>
    <cellStyle name="Normal_0105第二套审计报表定稿" xfId="175"/>
    <cellStyle name="Œ…‹æØ‚è [0.00]_Region Orders (2)" xfId="176"/>
    <cellStyle name="Œ…‹æØ‚è_Region Orders (2)" xfId="177"/>
    <cellStyle name="常规_F1010000" xfId="178"/>
    <cellStyle name="Percent [2]" xfId="179"/>
    <cellStyle name="Percent_PICC package Sept2002 (V120021005)1" xfId="180"/>
    <cellStyle name="样式 1" xfId="181"/>
    <cellStyle name="Prefilled" xfId="182"/>
    <cellStyle name="pricing" xfId="183"/>
    <cellStyle name="RevList" xfId="184"/>
    <cellStyle name="Sheet Head" xfId="185"/>
    <cellStyle name="RowLevel_0" xfId="186"/>
    <cellStyle name="style" xfId="187"/>
    <cellStyle name="style1" xfId="188"/>
    <cellStyle name="style2" xfId="189"/>
    <cellStyle name="subhead" xfId="190"/>
    <cellStyle name="Subtotal" xfId="191"/>
    <cellStyle name="百分比 2" xfId="192"/>
    <cellStyle name="差_008招投标中心全额" xfId="193"/>
    <cellStyle name="差_009招投标中心自收自支" xfId="194"/>
    <cellStyle name="差_038统战部" xfId="195"/>
    <cellStyle name="差_Book1" xfId="196"/>
    <cellStyle name="差_Book1_1" xfId="197"/>
    <cellStyle name="常规 3 2" xfId="198"/>
    <cellStyle name="差_Sheet3" xfId="199"/>
    <cellStyle name="常规 2 2" xfId="200"/>
    <cellStyle name="常规 2 3" xfId="201"/>
    <cellStyle name="常规 3" xfId="202"/>
    <cellStyle name="常规 5" xfId="203"/>
    <cellStyle name="常规 7" xfId="204"/>
    <cellStyle name="常规 8" xfId="205"/>
    <cellStyle name="常规_F1010000 2" xfId="206"/>
    <cellStyle name="常规_F1010000 3" xfId="207"/>
    <cellStyle name="常规_F1010000 5" xfId="208"/>
    <cellStyle name="常规_Sheet2" xfId="209"/>
    <cellStyle name="常规_Sheet2 2" xfId="210"/>
    <cellStyle name="常规_乐昌表一 3" xfId="211"/>
    <cellStyle name="分级显示行_1_4附件二凯旋评估表" xfId="212"/>
    <cellStyle name="公司标准表" xfId="213"/>
    <cellStyle name="好_008招投标中心全额" xfId="214"/>
    <cellStyle name="好_109劳动就业局" xfId="215"/>
    <cellStyle name="好_Book1" xfId="216"/>
    <cellStyle name="好_Sheet3" xfId="217"/>
    <cellStyle name="霓付_97MBO" xfId="218"/>
    <cellStyle name="烹拳_97MBO" xfId="219"/>
    <cellStyle name="普通_ 白土" xfId="220"/>
    <cellStyle name="千分位[0]_ 白土" xfId="221"/>
    <cellStyle name="千位[0]_ 应交税金审定表" xfId="222"/>
    <cellStyle name="통화 [0]_BOILER-CO1" xfId="223"/>
    <cellStyle name="未定义" xfId="224"/>
    <cellStyle name="资产" xfId="225"/>
    <cellStyle name="콤마 [0]_BOILER-CO1" xfId="226"/>
    <cellStyle name="콤마_BOILER-CO1" xfId="227"/>
    <cellStyle name="통화_BOILER-CO1" xfId="228"/>
    <cellStyle name="표준_0N-HANDLING " xfId="229"/>
  </cellStyles>
  <tableStyles count="0" defaultTableStyle="TableStyleMedium9" defaultPivotStyle="PivotStyleLight16"/>
  <colors>
    <mruColors>
      <color rgb="006DF5F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showFormulas="1" workbookViewId="0">
      <selection activeCell="A7" sqref="A7"/>
    </sheetView>
  </sheetViews>
  <sheetFormatPr defaultColWidth="9" defaultRowHeight="14.25"/>
  <sheetData/>
  <pageMargins left="0.75" right="0.75" top="1" bottom="1" header="0.5" footer="0.5"/>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O2018"/>
  <sheetViews>
    <sheetView showGridLines="0" showZeros="0" zoomScale="130" zoomScaleNormal="130" workbookViewId="0">
      <selection activeCell="C6" sqref="C6"/>
    </sheetView>
  </sheetViews>
  <sheetFormatPr defaultColWidth="9" defaultRowHeight="12" customHeight="1"/>
  <cols>
    <col min="1" max="1" width="21.625" style="258" customWidth="1"/>
    <col min="2" max="3" width="6.125" style="258" customWidth="1"/>
    <col min="4" max="7" width="6.125" style="259" customWidth="1"/>
    <col min="8" max="8" width="21.625" style="259" customWidth="1"/>
    <col min="9" max="14" width="6.125" style="259" customWidth="1"/>
    <col min="15" max="15" width="7.625" style="260" customWidth="1"/>
    <col min="16" max="16384" width="9" style="260"/>
  </cols>
  <sheetData>
    <row r="1" s="255" customFormat="1" customHeight="1" spans="1:1">
      <c r="A1" s="8" t="s">
        <v>231</v>
      </c>
    </row>
    <row r="2" s="256" customFormat="1" ht="21" customHeight="1" spans="1:15">
      <c r="A2" s="261" t="s">
        <v>232</v>
      </c>
      <c r="B2" s="261"/>
      <c r="C2" s="261"/>
      <c r="D2" s="261"/>
      <c r="E2" s="261"/>
      <c r="F2" s="261"/>
      <c r="G2" s="261"/>
      <c r="H2" s="261"/>
      <c r="I2" s="261"/>
      <c r="J2" s="261"/>
      <c r="K2" s="261"/>
      <c r="L2" s="261"/>
      <c r="M2" s="261"/>
      <c r="N2" s="261"/>
      <c r="O2" s="261"/>
    </row>
    <row r="3" s="255" customFormat="1" customHeight="1" spans="1:15">
      <c r="A3" s="262"/>
      <c r="B3" s="262"/>
      <c r="C3" s="262"/>
      <c r="D3" s="263"/>
      <c r="E3" s="263"/>
      <c r="F3" s="263"/>
      <c r="G3" s="263"/>
      <c r="H3" s="263"/>
      <c r="I3" s="263"/>
      <c r="J3" s="263"/>
      <c r="K3" s="263"/>
      <c r="L3" s="294"/>
      <c r="M3" s="294"/>
      <c r="N3" s="263"/>
      <c r="O3" s="263" t="s">
        <v>2</v>
      </c>
    </row>
    <row r="4" s="255" customFormat="1" ht="31.05" customHeight="1" spans="1:15">
      <c r="A4" s="264" t="s">
        <v>233</v>
      </c>
      <c r="B4" s="228" t="s">
        <v>234</v>
      </c>
      <c r="C4" s="228" t="s">
        <v>235</v>
      </c>
      <c r="D4" s="229" t="s">
        <v>6</v>
      </c>
      <c r="E4" s="229" t="s">
        <v>7</v>
      </c>
      <c r="F4" s="230" t="s">
        <v>8</v>
      </c>
      <c r="G4" s="265" t="s">
        <v>9</v>
      </c>
      <c r="H4" s="228" t="s">
        <v>236</v>
      </c>
      <c r="I4" s="228" t="s">
        <v>237</v>
      </c>
      <c r="J4" s="228" t="s">
        <v>238</v>
      </c>
      <c r="K4" s="229" t="s">
        <v>6</v>
      </c>
      <c r="L4" s="229" t="s">
        <v>7</v>
      </c>
      <c r="M4" s="230" t="s">
        <v>8</v>
      </c>
      <c r="N4" s="230" t="s">
        <v>9</v>
      </c>
      <c r="O4" s="295" t="s">
        <v>163</v>
      </c>
    </row>
    <row r="5" s="255" customFormat="1" ht="31.05" customHeight="1" spans="1:15">
      <c r="A5" s="266" t="s">
        <v>239</v>
      </c>
      <c r="B5" s="267">
        <v>2763</v>
      </c>
      <c r="C5" s="267">
        <v>2556</v>
      </c>
      <c r="D5" s="267">
        <v>4302</v>
      </c>
      <c r="E5" s="267">
        <v>3598</v>
      </c>
      <c r="F5" s="267">
        <f>E5/D5*100</f>
        <v>83.6355183635518</v>
      </c>
      <c r="G5" s="268">
        <v>-704</v>
      </c>
      <c r="H5" s="269" t="s">
        <v>240</v>
      </c>
      <c r="I5" s="267">
        <v>4836</v>
      </c>
      <c r="J5" s="267">
        <v>12183</v>
      </c>
      <c r="K5" s="267">
        <v>8688</v>
      </c>
      <c r="L5" s="267">
        <v>6859</v>
      </c>
      <c r="M5" s="267">
        <f>L5/K5*100</f>
        <v>78.9479742173112</v>
      </c>
      <c r="N5" s="267">
        <f t="shared" ref="N5:N11" si="0">L5-K5</f>
        <v>-1829</v>
      </c>
      <c r="O5" s="296" t="s">
        <v>241</v>
      </c>
    </row>
    <row r="6" s="255" customFormat="1" ht="31.05" customHeight="1" spans="1:15">
      <c r="A6" s="266" t="s">
        <v>242</v>
      </c>
      <c r="B6" s="267">
        <v>10523</v>
      </c>
      <c r="C6" s="267">
        <v>40527</v>
      </c>
      <c r="D6" s="267">
        <v>18334</v>
      </c>
      <c r="E6" s="267">
        <v>18334</v>
      </c>
      <c r="F6" s="267">
        <f>E6/D6*100</f>
        <v>100</v>
      </c>
      <c r="G6" s="268">
        <f t="shared" ref="G6:G12" si="1">E6-D6</f>
        <v>0</v>
      </c>
      <c r="H6" s="269" t="s">
        <v>243</v>
      </c>
      <c r="I6" s="267">
        <v>12616</v>
      </c>
      <c r="J6" s="267">
        <v>1362</v>
      </c>
      <c r="K6" s="267">
        <v>1942</v>
      </c>
      <c r="L6" s="267">
        <v>12339</v>
      </c>
      <c r="M6" s="267">
        <f>L6/K6*100</f>
        <v>635.375901132853</v>
      </c>
      <c r="N6" s="267">
        <f t="shared" si="0"/>
        <v>10397</v>
      </c>
      <c r="O6" s="296"/>
    </row>
    <row r="7" s="255" customFormat="1" ht="31.05" customHeight="1" spans="1:15">
      <c r="A7" s="266" t="s">
        <v>244</v>
      </c>
      <c r="B7" s="267"/>
      <c r="C7" s="267">
        <v>1100</v>
      </c>
      <c r="D7" s="267"/>
      <c r="E7" s="267"/>
      <c r="F7" s="267"/>
      <c r="G7" s="268">
        <f t="shared" si="1"/>
        <v>0</v>
      </c>
      <c r="H7" s="269" t="s">
        <v>245</v>
      </c>
      <c r="I7" s="267">
        <v>112</v>
      </c>
      <c r="J7" s="267">
        <v>280</v>
      </c>
      <c r="K7" s="267">
        <v>286</v>
      </c>
      <c r="L7" s="267">
        <v>67</v>
      </c>
      <c r="M7" s="267">
        <f t="shared" ref="M7:M15" si="2">L7/K7*100</f>
        <v>23.4265734265734</v>
      </c>
      <c r="N7" s="267">
        <f t="shared" si="0"/>
        <v>-219</v>
      </c>
      <c r="O7" s="296"/>
    </row>
    <row r="8" s="255" customFormat="1" ht="31.05" customHeight="1" spans="1:15">
      <c r="A8" s="266" t="s">
        <v>246</v>
      </c>
      <c r="B8" s="267"/>
      <c r="C8" s="267"/>
      <c r="D8" s="267"/>
      <c r="E8" s="267"/>
      <c r="F8" s="267"/>
      <c r="G8" s="268">
        <f t="shared" si="1"/>
        <v>0</v>
      </c>
      <c r="H8" s="269" t="s">
        <v>247</v>
      </c>
      <c r="I8" s="267"/>
      <c r="J8" s="267"/>
      <c r="K8" s="267"/>
      <c r="L8" s="267"/>
      <c r="M8" s="267"/>
      <c r="N8" s="267">
        <f t="shared" si="0"/>
        <v>0</v>
      </c>
      <c r="O8" s="296"/>
    </row>
    <row r="9" s="255" customFormat="1" ht="31.05" customHeight="1" spans="1:15">
      <c r="A9" s="266" t="s">
        <v>248</v>
      </c>
      <c r="B9" s="267">
        <v>11562</v>
      </c>
      <c r="C9" s="267">
        <v>9669</v>
      </c>
      <c r="D9" s="267">
        <v>6353</v>
      </c>
      <c r="E9" s="267">
        <v>7057</v>
      </c>
      <c r="F9" s="267">
        <f t="shared" ref="F9:F13" si="3">E9/D9*100</f>
        <v>111.081378876122</v>
      </c>
      <c r="G9" s="270">
        <f t="shared" si="1"/>
        <v>704</v>
      </c>
      <c r="H9" s="269" t="s">
        <v>249</v>
      </c>
      <c r="I9" s="267">
        <v>2030</v>
      </c>
      <c r="J9" s="267">
        <v>31088</v>
      </c>
      <c r="K9" s="267">
        <v>14496</v>
      </c>
      <c r="L9" s="267">
        <v>3605</v>
      </c>
      <c r="M9" s="267">
        <f t="shared" si="2"/>
        <v>24.8689293598234</v>
      </c>
      <c r="N9" s="267">
        <f t="shared" si="0"/>
        <v>-10891</v>
      </c>
      <c r="O9" s="296"/>
    </row>
    <row r="10" s="255" customFormat="1" ht="31.05" customHeight="1" spans="1:15">
      <c r="A10" s="271"/>
      <c r="B10" s="272"/>
      <c r="C10" s="272"/>
      <c r="D10" s="273"/>
      <c r="E10" s="273"/>
      <c r="F10" s="274"/>
      <c r="G10" s="268">
        <f t="shared" si="1"/>
        <v>0</v>
      </c>
      <c r="H10" s="275"/>
      <c r="I10" s="267"/>
      <c r="J10" s="267"/>
      <c r="K10" s="267"/>
      <c r="L10" s="267"/>
      <c r="M10" s="267"/>
      <c r="N10" s="267"/>
      <c r="O10" s="296"/>
    </row>
    <row r="11" s="255" customFormat="1" ht="31.05" customHeight="1" spans="1:15">
      <c r="A11" s="276" t="s">
        <v>250</v>
      </c>
      <c r="B11" s="267">
        <f>SUM(B5:B9)</f>
        <v>24848</v>
      </c>
      <c r="C11" s="267">
        <f>SUM(C5:C9)</f>
        <v>53852</v>
      </c>
      <c r="D11" s="267">
        <f>SUM(D5:D9)</f>
        <v>28989</v>
      </c>
      <c r="E11" s="267">
        <f>SUM(E5:E9)</f>
        <v>28989</v>
      </c>
      <c r="F11" s="267">
        <f t="shared" si="3"/>
        <v>100</v>
      </c>
      <c r="G11" s="268">
        <f t="shared" si="1"/>
        <v>0</v>
      </c>
      <c r="H11" s="277" t="s">
        <v>251</v>
      </c>
      <c r="I11" s="267">
        <f>SUM(I5:I10)</f>
        <v>19594</v>
      </c>
      <c r="J11" s="267">
        <f>SUM(J5:J10)</f>
        <v>44913</v>
      </c>
      <c r="K11" s="267">
        <f>SUM(K5:K10)</f>
        <v>25412</v>
      </c>
      <c r="L11" s="267">
        <f>SUM(L5:L10)</f>
        <v>22870</v>
      </c>
      <c r="M11" s="267">
        <f t="shared" si="2"/>
        <v>89.9968518810011</v>
      </c>
      <c r="N11" s="267">
        <f t="shared" si="0"/>
        <v>-2542</v>
      </c>
      <c r="O11" s="296"/>
    </row>
    <row r="12" s="255" customFormat="1" ht="31.05" customHeight="1" spans="1:15">
      <c r="A12" s="278"/>
      <c r="B12" s="267"/>
      <c r="C12" s="267"/>
      <c r="D12" s="267"/>
      <c r="E12" s="267"/>
      <c r="F12" s="267"/>
      <c r="G12" s="268">
        <f t="shared" si="1"/>
        <v>0</v>
      </c>
      <c r="H12" s="269" t="s">
        <v>68</v>
      </c>
      <c r="I12" s="267">
        <v>5013</v>
      </c>
      <c r="J12" s="267">
        <v>11847</v>
      </c>
      <c r="K12" s="267">
        <v>6741</v>
      </c>
      <c r="L12" s="267">
        <v>6741</v>
      </c>
      <c r="M12" s="267">
        <f t="shared" si="2"/>
        <v>100</v>
      </c>
      <c r="N12" s="267">
        <v>-95</v>
      </c>
      <c r="O12" s="296"/>
    </row>
    <row r="13" s="255" customFormat="1" ht="31.05" customHeight="1" spans="1:15">
      <c r="A13" s="278" t="s">
        <v>252</v>
      </c>
      <c r="B13" s="267">
        <v>2947</v>
      </c>
      <c r="C13" s="267">
        <v>2908</v>
      </c>
      <c r="D13" s="267">
        <v>3188</v>
      </c>
      <c r="E13" s="267">
        <v>3188</v>
      </c>
      <c r="F13" s="267">
        <f t="shared" si="3"/>
        <v>100</v>
      </c>
      <c r="G13" s="268"/>
      <c r="H13" s="269" t="s">
        <v>76</v>
      </c>
      <c r="I13" s="267">
        <v>3188</v>
      </c>
      <c r="J13" s="267"/>
      <c r="K13" s="267">
        <v>24</v>
      </c>
      <c r="L13" s="267">
        <v>2566</v>
      </c>
      <c r="M13" s="267"/>
      <c r="N13" s="267">
        <f>L13-K13</f>
        <v>2542</v>
      </c>
      <c r="O13" s="296"/>
    </row>
    <row r="14" s="255" customFormat="1" ht="31.05" customHeight="1" spans="1:15">
      <c r="A14" s="279"/>
      <c r="B14" s="280"/>
      <c r="C14" s="280"/>
      <c r="D14" s="281"/>
      <c r="E14" s="281"/>
      <c r="F14" s="282"/>
      <c r="G14" s="283"/>
      <c r="H14" s="284"/>
      <c r="I14" s="267"/>
      <c r="J14" s="267"/>
      <c r="K14" s="267"/>
      <c r="L14" s="267"/>
      <c r="M14" s="267"/>
      <c r="N14" s="267"/>
      <c r="O14" s="296"/>
    </row>
    <row r="15" s="255" customFormat="1" ht="31.05" customHeight="1" spans="1:15">
      <c r="A15" s="285" t="s">
        <v>253</v>
      </c>
      <c r="B15" s="286">
        <f>B13+B11</f>
        <v>27795</v>
      </c>
      <c r="C15" s="286">
        <f>C13+C11</f>
        <v>56760</v>
      </c>
      <c r="D15" s="286">
        <f>D13+D11</f>
        <v>32177</v>
      </c>
      <c r="E15" s="286">
        <f>E13+E11</f>
        <v>32177</v>
      </c>
      <c r="F15" s="286">
        <f>E15/D15*100</f>
        <v>100</v>
      </c>
      <c r="G15" s="287">
        <f>E15-D15</f>
        <v>0</v>
      </c>
      <c r="H15" s="288" t="s">
        <v>254</v>
      </c>
      <c r="I15" s="286">
        <f t="shared" ref="I15:L15" si="4">I11+I13+I12</f>
        <v>27795</v>
      </c>
      <c r="J15" s="286">
        <f t="shared" si="4"/>
        <v>56760</v>
      </c>
      <c r="K15" s="286">
        <f t="shared" si="4"/>
        <v>32177</v>
      </c>
      <c r="L15" s="286">
        <f t="shared" si="4"/>
        <v>32177</v>
      </c>
      <c r="M15" s="286">
        <f t="shared" si="2"/>
        <v>100</v>
      </c>
      <c r="N15" s="286">
        <f>L15-K15</f>
        <v>0</v>
      </c>
      <c r="O15" s="297"/>
    </row>
    <row r="16" s="257" customFormat="1" ht="13.05" customHeight="1" spans="1:14">
      <c r="A16" s="289"/>
      <c r="B16" s="290"/>
      <c r="C16" s="290"/>
      <c r="D16" s="291"/>
      <c r="E16" s="291"/>
      <c r="F16" s="291"/>
      <c r="G16" s="291"/>
      <c r="H16" s="291"/>
      <c r="I16" s="291"/>
      <c r="J16" s="291"/>
      <c r="K16" s="291"/>
      <c r="L16" s="291"/>
      <c r="M16" s="291"/>
      <c r="N16" s="293"/>
    </row>
    <row r="17" s="257" customFormat="1" ht="13.05" customHeight="1" spans="1:14">
      <c r="A17" s="292"/>
      <c r="B17" s="292"/>
      <c r="C17" s="292"/>
      <c r="D17" s="293"/>
      <c r="E17" s="293"/>
      <c r="F17" s="293"/>
      <c r="G17" s="293"/>
      <c r="H17" s="293"/>
      <c r="I17" s="293"/>
      <c r="J17" s="293"/>
      <c r="K17" s="293"/>
      <c r="L17" s="293"/>
      <c r="M17" s="293"/>
      <c r="N17" s="293"/>
    </row>
    <row r="18" s="257" customFormat="1" ht="13.05" customHeight="1" spans="1:14">
      <c r="A18" s="292"/>
      <c r="B18" s="292"/>
      <c r="C18" s="292"/>
      <c r="D18" s="293"/>
      <c r="E18" s="293"/>
      <c r="F18" s="293"/>
      <c r="G18" s="293"/>
      <c r="H18" s="293"/>
      <c r="I18" s="293"/>
      <c r="J18" s="293"/>
      <c r="K18" s="293"/>
      <c r="L18" s="293"/>
      <c r="M18" s="293"/>
      <c r="N18" s="293"/>
    </row>
    <row r="19" s="257" customFormat="1" ht="13.05" customHeight="1" spans="1:14">
      <c r="A19" s="292"/>
      <c r="B19" s="292"/>
      <c r="C19" s="292"/>
      <c r="D19" s="293"/>
      <c r="E19" s="293"/>
      <c r="F19" s="293"/>
      <c r="G19" s="293"/>
      <c r="H19" s="293"/>
      <c r="I19" s="293"/>
      <c r="J19" s="293"/>
      <c r="K19" s="293"/>
      <c r="L19" s="293"/>
      <c r="M19" s="293"/>
      <c r="N19" s="293"/>
    </row>
    <row r="20" s="257" customFormat="1" ht="13.05" customHeight="1" spans="1:14">
      <c r="A20" s="292"/>
      <c r="B20" s="292"/>
      <c r="C20" s="292"/>
      <c r="D20" s="293"/>
      <c r="E20" s="293"/>
      <c r="F20" s="293"/>
      <c r="G20" s="293"/>
      <c r="H20" s="293"/>
      <c r="I20" s="293"/>
      <c r="J20" s="293"/>
      <c r="K20" s="293"/>
      <c r="L20" s="293"/>
      <c r="M20" s="293"/>
      <c r="N20" s="293"/>
    </row>
    <row r="21" s="257" customFormat="1" ht="13.05" customHeight="1" spans="1:14">
      <c r="A21" s="292"/>
      <c r="B21" s="292"/>
      <c r="C21" s="292"/>
      <c r="D21" s="293"/>
      <c r="E21" s="293"/>
      <c r="F21" s="293"/>
      <c r="G21" s="293"/>
      <c r="H21" s="293"/>
      <c r="I21" s="293"/>
      <c r="J21" s="293"/>
      <c r="K21" s="293"/>
      <c r="L21" s="293"/>
      <c r="M21" s="293"/>
      <c r="N21" s="293"/>
    </row>
    <row r="22" s="257" customFormat="1" ht="13.05" customHeight="1" spans="1:14">
      <c r="A22" s="292"/>
      <c r="B22" s="292"/>
      <c r="C22" s="292"/>
      <c r="D22" s="293"/>
      <c r="E22" s="293"/>
      <c r="F22" s="293"/>
      <c r="G22" s="293"/>
      <c r="H22" s="293"/>
      <c r="I22" s="293"/>
      <c r="J22" s="293"/>
      <c r="K22" s="293"/>
      <c r="L22" s="293"/>
      <c r="M22" s="293"/>
      <c r="N22" s="293"/>
    </row>
    <row r="23" s="257" customFormat="1" ht="13.05" customHeight="1" spans="1:14">
      <c r="A23" s="292"/>
      <c r="B23" s="292"/>
      <c r="C23" s="292"/>
      <c r="D23" s="293"/>
      <c r="E23" s="293"/>
      <c r="F23" s="293"/>
      <c r="G23" s="293"/>
      <c r="H23" s="293"/>
      <c r="I23" s="293"/>
      <c r="J23" s="293"/>
      <c r="K23" s="293"/>
      <c r="L23" s="293"/>
      <c r="M23" s="293"/>
      <c r="N23" s="293"/>
    </row>
    <row r="24" s="257" customFormat="1" ht="13.05" customHeight="1" spans="1:14">
      <c r="A24" s="292"/>
      <c r="B24" s="292"/>
      <c r="C24" s="292"/>
      <c r="D24" s="293"/>
      <c r="E24" s="293"/>
      <c r="F24" s="293"/>
      <c r="G24" s="293"/>
      <c r="H24" s="293"/>
      <c r="I24" s="293"/>
      <c r="J24" s="293"/>
      <c r="K24" s="293"/>
      <c r="L24" s="293"/>
      <c r="M24" s="293"/>
      <c r="N24" s="293"/>
    </row>
    <row r="25" s="257" customFormat="1" ht="13.05" customHeight="1" spans="1:14">
      <c r="A25" s="292"/>
      <c r="B25" s="292"/>
      <c r="C25" s="292"/>
      <c r="D25" s="293"/>
      <c r="E25" s="293"/>
      <c r="F25" s="293"/>
      <c r="G25" s="293"/>
      <c r="H25" s="293"/>
      <c r="I25" s="293"/>
      <c r="J25" s="293"/>
      <c r="K25" s="293"/>
      <c r="L25" s="293"/>
      <c r="M25" s="293"/>
      <c r="N25" s="293"/>
    </row>
    <row r="26" s="257" customFormat="1" ht="13.05" customHeight="1" spans="1:14">
      <c r="A26" s="292"/>
      <c r="B26" s="292"/>
      <c r="C26" s="292"/>
      <c r="D26" s="293"/>
      <c r="E26" s="293"/>
      <c r="F26" s="293"/>
      <c r="G26" s="293"/>
      <c r="H26" s="293"/>
      <c r="I26" s="293"/>
      <c r="J26" s="293"/>
      <c r="K26" s="293"/>
      <c r="L26" s="293"/>
      <c r="M26" s="293"/>
      <c r="N26" s="293"/>
    </row>
    <row r="27" s="257" customFormat="1" ht="13.05" customHeight="1" spans="1:14">
      <c r="A27" s="292"/>
      <c r="B27" s="292"/>
      <c r="C27" s="292"/>
      <c r="D27" s="293"/>
      <c r="E27" s="293"/>
      <c r="F27" s="293"/>
      <c r="G27" s="293"/>
      <c r="H27" s="293"/>
      <c r="I27" s="293"/>
      <c r="J27" s="293"/>
      <c r="K27" s="293"/>
      <c r="L27" s="293"/>
      <c r="M27" s="293"/>
      <c r="N27" s="293"/>
    </row>
    <row r="28" s="257" customFormat="1" ht="13.05" customHeight="1" spans="1:14">
      <c r="A28" s="292"/>
      <c r="B28" s="292"/>
      <c r="C28" s="292"/>
      <c r="D28" s="293"/>
      <c r="E28" s="293"/>
      <c r="F28" s="293"/>
      <c r="G28" s="293"/>
      <c r="H28" s="293"/>
      <c r="I28" s="293"/>
      <c r="J28" s="293"/>
      <c r="K28" s="293"/>
      <c r="L28" s="293"/>
      <c r="M28" s="293"/>
      <c r="N28" s="293"/>
    </row>
    <row r="29" s="257" customFormat="1" ht="13.05" customHeight="1" spans="1:14">
      <c r="A29" s="292"/>
      <c r="B29" s="292"/>
      <c r="C29" s="292"/>
      <c r="D29" s="293"/>
      <c r="E29" s="293"/>
      <c r="F29" s="293"/>
      <c r="G29" s="293"/>
      <c r="H29" s="293"/>
      <c r="I29" s="293"/>
      <c r="J29" s="293"/>
      <c r="K29" s="293"/>
      <c r="L29" s="293"/>
      <c r="M29" s="293"/>
      <c r="N29" s="293"/>
    </row>
    <row r="30" s="257" customFormat="1" ht="13.05" customHeight="1" spans="1:14">
      <c r="A30" s="292"/>
      <c r="B30" s="292"/>
      <c r="C30" s="292"/>
      <c r="D30" s="293"/>
      <c r="E30" s="293"/>
      <c r="F30" s="293"/>
      <c r="G30" s="293"/>
      <c r="H30" s="293"/>
      <c r="I30" s="293"/>
      <c r="J30" s="293"/>
      <c r="K30" s="293"/>
      <c r="L30" s="293"/>
      <c r="M30" s="293"/>
      <c r="N30" s="293"/>
    </row>
    <row r="31" s="257" customFormat="1" ht="13.05" customHeight="1" spans="1:14">
      <c r="A31" s="292"/>
      <c r="B31" s="292"/>
      <c r="C31" s="292"/>
      <c r="D31" s="293"/>
      <c r="E31" s="293"/>
      <c r="F31" s="293"/>
      <c r="G31" s="293"/>
      <c r="H31" s="293"/>
      <c r="I31" s="293"/>
      <c r="J31" s="293"/>
      <c r="K31" s="293"/>
      <c r="L31" s="293"/>
      <c r="M31" s="293"/>
      <c r="N31" s="293"/>
    </row>
    <row r="32" s="257" customFormat="1" ht="13.05" customHeight="1" spans="1:14">
      <c r="A32" s="292"/>
      <c r="B32" s="292"/>
      <c r="C32" s="292"/>
      <c r="D32" s="293"/>
      <c r="E32" s="293"/>
      <c r="F32" s="293"/>
      <c r="G32" s="293"/>
      <c r="H32" s="293"/>
      <c r="I32" s="293"/>
      <c r="J32" s="293"/>
      <c r="K32" s="293"/>
      <c r="L32" s="293"/>
      <c r="M32" s="293"/>
      <c r="N32" s="293"/>
    </row>
    <row r="33" s="257" customFormat="1" ht="13.05" customHeight="1" spans="1:14">
      <c r="A33" s="292"/>
      <c r="B33" s="292"/>
      <c r="C33" s="292"/>
      <c r="D33" s="293"/>
      <c r="E33" s="293"/>
      <c r="F33" s="293"/>
      <c r="G33" s="293"/>
      <c r="H33" s="293"/>
      <c r="I33" s="293"/>
      <c r="J33" s="293"/>
      <c r="K33" s="293"/>
      <c r="L33" s="293"/>
      <c r="M33" s="293"/>
      <c r="N33" s="293"/>
    </row>
    <row r="34" s="257" customFormat="1" ht="13.05" customHeight="1" spans="1:14">
      <c r="A34" s="292"/>
      <c r="B34" s="292"/>
      <c r="C34" s="292"/>
      <c r="D34" s="293"/>
      <c r="E34" s="293"/>
      <c r="F34" s="293"/>
      <c r="G34" s="293"/>
      <c r="H34" s="293"/>
      <c r="I34" s="293"/>
      <c r="J34" s="293"/>
      <c r="K34" s="293"/>
      <c r="L34" s="293"/>
      <c r="M34" s="293"/>
      <c r="N34" s="293"/>
    </row>
    <row r="35" s="257" customFormat="1" ht="13.05" customHeight="1" spans="1:14">
      <c r="A35" s="292"/>
      <c r="B35" s="292"/>
      <c r="C35" s="292"/>
      <c r="D35" s="293"/>
      <c r="E35" s="293"/>
      <c r="F35" s="293"/>
      <c r="G35" s="293"/>
      <c r="H35" s="293"/>
      <c r="I35" s="293"/>
      <c r="J35" s="293"/>
      <c r="K35" s="293"/>
      <c r="L35" s="293"/>
      <c r="M35" s="293"/>
      <c r="N35" s="293"/>
    </row>
    <row r="36" s="257" customFormat="1" ht="13.05" customHeight="1" spans="1:14">
      <c r="A36" s="292"/>
      <c r="B36" s="292"/>
      <c r="C36" s="292"/>
      <c r="D36" s="293"/>
      <c r="E36" s="293"/>
      <c r="F36" s="293"/>
      <c r="G36" s="293"/>
      <c r="H36" s="293"/>
      <c r="I36" s="293"/>
      <c r="J36" s="293"/>
      <c r="K36" s="293"/>
      <c r="L36" s="293"/>
      <c r="M36" s="293"/>
      <c r="N36" s="293"/>
    </row>
    <row r="37" s="257" customFormat="1" ht="13.05" customHeight="1" spans="1:14">
      <c r="A37" s="292"/>
      <c r="B37" s="292"/>
      <c r="C37" s="292"/>
      <c r="D37" s="293"/>
      <c r="E37" s="293"/>
      <c r="F37" s="293"/>
      <c r="G37" s="293"/>
      <c r="H37" s="293"/>
      <c r="I37" s="293"/>
      <c r="J37" s="293"/>
      <c r="K37" s="293"/>
      <c r="L37" s="293"/>
      <c r="M37" s="293"/>
      <c r="N37" s="293"/>
    </row>
    <row r="38" s="257" customFormat="1" ht="13.05" customHeight="1" spans="1:14">
      <c r="A38" s="292"/>
      <c r="B38" s="292"/>
      <c r="C38" s="292"/>
      <c r="D38" s="293"/>
      <c r="E38" s="293"/>
      <c r="F38" s="293"/>
      <c r="G38" s="293"/>
      <c r="H38" s="293"/>
      <c r="I38" s="293"/>
      <c r="J38" s="293"/>
      <c r="K38" s="293"/>
      <c r="L38" s="293"/>
      <c r="M38" s="293"/>
      <c r="N38" s="293"/>
    </row>
    <row r="39" s="257" customFormat="1" ht="13.05" customHeight="1" spans="1:14">
      <c r="A39" s="292"/>
      <c r="B39" s="292"/>
      <c r="C39" s="292"/>
      <c r="D39" s="293"/>
      <c r="E39" s="293"/>
      <c r="F39" s="293"/>
      <c r="G39" s="293"/>
      <c r="H39" s="293"/>
      <c r="I39" s="293"/>
      <c r="J39" s="293"/>
      <c r="K39" s="293"/>
      <c r="L39" s="293"/>
      <c r="M39" s="293"/>
      <c r="N39" s="293"/>
    </row>
    <row r="40" s="257" customFormat="1" ht="13.05" customHeight="1" spans="1:14">
      <c r="A40" s="292"/>
      <c r="B40" s="292"/>
      <c r="C40" s="292"/>
      <c r="D40" s="293"/>
      <c r="E40" s="293"/>
      <c r="F40" s="293"/>
      <c r="G40" s="293"/>
      <c r="H40" s="293"/>
      <c r="I40" s="293"/>
      <c r="J40" s="293"/>
      <c r="K40" s="293"/>
      <c r="L40" s="293"/>
      <c r="M40" s="293"/>
      <c r="N40" s="293"/>
    </row>
    <row r="41" s="257" customFormat="1" ht="13.05" customHeight="1" spans="1:14">
      <c r="A41" s="292"/>
      <c r="B41" s="292"/>
      <c r="C41" s="292"/>
      <c r="D41" s="293"/>
      <c r="E41" s="293"/>
      <c r="F41" s="293"/>
      <c r="G41" s="293"/>
      <c r="H41" s="293"/>
      <c r="I41" s="293"/>
      <c r="J41" s="293"/>
      <c r="K41" s="293"/>
      <c r="L41" s="293"/>
      <c r="M41" s="293"/>
      <c r="N41" s="293"/>
    </row>
    <row r="42" s="257" customFormat="1" ht="13.05" customHeight="1" spans="1:14">
      <c r="A42" s="292"/>
      <c r="B42" s="292"/>
      <c r="C42" s="292"/>
      <c r="D42" s="293"/>
      <c r="E42" s="293"/>
      <c r="F42" s="293"/>
      <c r="G42" s="293"/>
      <c r="H42" s="293"/>
      <c r="I42" s="293"/>
      <c r="J42" s="293"/>
      <c r="K42" s="293"/>
      <c r="L42" s="293"/>
      <c r="M42" s="293"/>
      <c r="N42" s="293"/>
    </row>
    <row r="43" s="257" customFormat="1" ht="13.05" customHeight="1" spans="1:14">
      <c r="A43" s="292"/>
      <c r="B43" s="292"/>
      <c r="C43" s="292"/>
      <c r="D43" s="293"/>
      <c r="E43" s="293"/>
      <c r="F43" s="293"/>
      <c r="G43" s="293"/>
      <c r="H43" s="293"/>
      <c r="I43" s="293"/>
      <c r="J43" s="293"/>
      <c r="K43" s="293"/>
      <c r="L43" s="293"/>
      <c r="M43" s="293"/>
      <c r="N43" s="293"/>
    </row>
    <row r="44" ht="35.1" customHeight="1"/>
    <row r="45" ht="35.1" customHeight="1"/>
    <row r="46" ht="35.1" customHeight="1"/>
    <row r="47" ht="35.1" customHeight="1"/>
    <row r="48" ht="35.1" customHeight="1"/>
    <row r="49" ht="35.1" customHeight="1"/>
    <row r="50" ht="35.1" customHeight="1"/>
    <row r="51" ht="35.1" customHeight="1"/>
    <row r="52" ht="35.1" customHeight="1"/>
    <row r="53" ht="35.1" customHeight="1"/>
    <row r="54" ht="35.1" customHeight="1"/>
    <row r="55" ht="35.1" customHeight="1"/>
    <row r="56" ht="35.1" customHeight="1"/>
    <row r="57" ht="35.1" customHeight="1"/>
    <row r="58" ht="35.1" customHeight="1"/>
    <row r="59" ht="35.1" customHeight="1"/>
    <row r="60" ht="35.1" customHeight="1"/>
    <row r="61" ht="35.1" customHeight="1"/>
    <row r="62" ht="35.1" customHeight="1"/>
    <row r="63" ht="35.1" customHeight="1"/>
    <row r="64" ht="35.1" customHeight="1"/>
    <row r="65" ht="35.1" customHeight="1"/>
    <row r="66" ht="35.1" customHeight="1"/>
    <row r="67" ht="35.1" customHeight="1"/>
    <row r="68" ht="35.1" customHeight="1"/>
    <row r="69" ht="35.1" customHeight="1"/>
    <row r="70" ht="35.1" customHeight="1"/>
    <row r="71" ht="35.1" customHeight="1"/>
    <row r="72" ht="35.1" customHeight="1"/>
    <row r="73" ht="35.1" customHeight="1"/>
    <row r="74" ht="35.1" customHeight="1"/>
    <row r="75" ht="35.1" customHeight="1"/>
    <row r="76" ht="35.1" customHeight="1"/>
    <row r="77" ht="35.1" customHeight="1"/>
    <row r="78" ht="35.1" customHeight="1"/>
    <row r="79" ht="35.1" customHeight="1"/>
    <row r="80" ht="35.1" customHeight="1"/>
    <row r="81" ht="35.1" customHeight="1"/>
    <row r="82" ht="35.1" customHeight="1"/>
    <row r="83" ht="35.1" customHeight="1"/>
    <row r="84" ht="35.1" customHeight="1"/>
    <row r="85" ht="35.1" customHeight="1"/>
    <row r="86" ht="35.1" customHeight="1"/>
    <row r="87" ht="35.1" customHeight="1"/>
    <row r="88" ht="35.1" customHeight="1"/>
    <row r="89" ht="35.1" customHeight="1"/>
    <row r="90" ht="35.1" customHeight="1"/>
    <row r="91" ht="35.1" customHeight="1"/>
    <row r="92" ht="35.1" customHeight="1"/>
    <row r="93" ht="35.1" customHeight="1"/>
    <row r="94" ht="35.1" customHeight="1"/>
    <row r="95" ht="35.1" customHeight="1"/>
    <row r="96" ht="35.1" customHeight="1"/>
    <row r="97" ht="35.1" customHeight="1"/>
    <row r="98" ht="35.1" customHeight="1"/>
    <row r="99" ht="35.1" customHeight="1"/>
    <row r="100" ht="35.1" customHeight="1"/>
    <row r="101" ht="35.1" customHeight="1"/>
    <row r="102" ht="35.1" customHeight="1"/>
    <row r="103" ht="35.1" customHeight="1"/>
    <row r="104" ht="35.1" customHeight="1"/>
    <row r="105" ht="35.1" customHeight="1"/>
    <row r="106" ht="35.1" customHeight="1"/>
    <row r="107" ht="35.1" customHeight="1"/>
    <row r="108" ht="35.1" customHeight="1"/>
    <row r="109" ht="35.1" customHeight="1"/>
    <row r="110" ht="35.1" customHeight="1"/>
    <row r="111" ht="35.1" customHeight="1"/>
    <row r="112" ht="35.1" customHeight="1"/>
    <row r="113" ht="35.1" customHeight="1"/>
    <row r="114" ht="35.1" customHeight="1"/>
    <row r="115" ht="35.1" customHeight="1"/>
    <row r="116" ht="35.1" customHeight="1"/>
    <row r="117" ht="35.1" customHeight="1"/>
    <row r="118" ht="35.1" customHeight="1"/>
    <row r="119" ht="35.1" customHeight="1"/>
    <row r="120" ht="35.1" customHeight="1"/>
    <row r="121" ht="35.1" customHeight="1"/>
    <row r="122" ht="35.1" customHeight="1"/>
    <row r="123" ht="35.1" customHeight="1"/>
    <row r="124" ht="35.1" customHeight="1"/>
    <row r="125" ht="35.1" customHeight="1"/>
    <row r="126" ht="35.1" customHeight="1"/>
    <row r="127" ht="35.1" customHeight="1"/>
    <row r="128" ht="35.1" customHeight="1"/>
    <row r="129" ht="35.1" customHeight="1"/>
    <row r="130" ht="35.1" customHeight="1"/>
    <row r="131" ht="35.1" customHeight="1"/>
    <row r="132" ht="35.1" customHeight="1"/>
    <row r="133" ht="35.1" customHeight="1"/>
    <row r="134" ht="35.1" customHeight="1"/>
    <row r="135" ht="35.1" customHeight="1"/>
    <row r="136" ht="35.1" customHeight="1"/>
    <row r="137" ht="35.1" customHeight="1"/>
    <row r="138" ht="35.1" customHeight="1"/>
    <row r="139" ht="35.1" customHeight="1"/>
    <row r="140" ht="35.1" customHeight="1"/>
    <row r="141" ht="35.1" customHeight="1"/>
    <row r="142" ht="35.1" customHeight="1"/>
    <row r="143" ht="35.1" customHeight="1"/>
    <row r="144" ht="35.1" customHeight="1"/>
    <row r="145" ht="35.1" customHeight="1"/>
    <row r="146" ht="35.1" customHeight="1"/>
    <row r="147" ht="35.1" customHeight="1"/>
    <row r="148" ht="35.1" customHeight="1"/>
    <row r="149" ht="35.1" customHeight="1"/>
    <row r="150" ht="35.1" customHeight="1"/>
    <row r="151" ht="35.1" customHeight="1"/>
    <row r="152" ht="35.1" customHeight="1"/>
    <row r="153" ht="35.1" customHeight="1"/>
    <row r="154" ht="35.1" customHeight="1"/>
    <row r="155" ht="35.1" customHeight="1"/>
    <row r="156" ht="35.1" customHeight="1"/>
    <row r="157" ht="35.1" customHeight="1"/>
    <row r="158" ht="35.1" customHeight="1"/>
    <row r="159" ht="35.1" customHeight="1"/>
    <row r="160" ht="35.1" customHeight="1"/>
    <row r="161" ht="35.1" customHeight="1"/>
    <row r="162" ht="35.1" customHeight="1"/>
    <row r="163" ht="35.1" customHeight="1"/>
    <row r="164" ht="35.1" customHeight="1"/>
    <row r="165" ht="35.1" customHeight="1"/>
    <row r="166" ht="35.1" customHeight="1"/>
    <row r="167" ht="35.1" customHeight="1"/>
    <row r="168" ht="35.1" customHeight="1"/>
    <row r="169" ht="35.1" customHeight="1"/>
    <row r="170" ht="35.1" customHeight="1"/>
    <row r="171" ht="35.1" customHeight="1"/>
    <row r="172" ht="35.1" customHeight="1"/>
    <row r="173" ht="35.1" customHeight="1"/>
    <row r="174" ht="35.1" customHeight="1"/>
    <row r="175" ht="35.1" customHeight="1"/>
    <row r="176" ht="35.1" customHeight="1"/>
    <row r="177" ht="35.1" customHeight="1"/>
    <row r="178" ht="35.1" customHeight="1"/>
    <row r="179" ht="35.1" customHeight="1"/>
    <row r="180" ht="35.1" customHeight="1"/>
    <row r="181" ht="35.1" customHeight="1"/>
    <row r="182" ht="35.1" customHeight="1"/>
    <row r="183" ht="35.1" customHeight="1"/>
    <row r="184" ht="35.1" customHeight="1"/>
    <row r="185" ht="35.1" customHeight="1"/>
    <row r="186" ht="35.1" customHeight="1"/>
    <row r="187" ht="35.1" customHeight="1"/>
    <row r="188" ht="35.1" customHeight="1"/>
    <row r="189" ht="35.1" customHeight="1"/>
    <row r="190" ht="35.1" customHeight="1"/>
    <row r="191" ht="35.1" customHeight="1"/>
    <row r="192" ht="35.1" customHeight="1"/>
    <row r="193" ht="35.1" customHeight="1"/>
    <row r="194" ht="35.1" customHeight="1"/>
    <row r="195" ht="35.1" customHeight="1"/>
    <row r="196" ht="35.1" customHeight="1"/>
    <row r="197" ht="35.1" customHeight="1"/>
    <row r="198" ht="35.1" customHeight="1"/>
    <row r="199" ht="35.1" customHeight="1"/>
    <row r="200" ht="35.1" customHeight="1"/>
    <row r="201" ht="35.1" customHeight="1"/>
    <row r="202" ht="35.1" customHeight="1"/>
    <row r="203" ht="35.1" customHeight="1"/>
    <row r="204" ht="35.1" customHeight="1"/>
    <row r="205" ht="35.1" customHeight="1"/>
    <row r="206" ht="35.1" customHeight="1"/>
    <row r="207" ht="35.1" customHeight="1"/>
    <row r="208" ht="35.1" customHeight="1"/>
    <row r="209" ht="35.1" customHeight="1"/>
    <row r="210" ht="35.1" customHeight="1"/>
    <row r="211" ht="35.1" customHeight="1"/>
    <row r="212" ht="35.1" customHeight="1"/>
    <row r="213" ht="35.1" customHeight="1"/>
    <row r="214" ht="35.1" customHeight="1"/>
    <row r="215" ht="35.1" customHeight="1"/>
    <row r="216" ht="35.1" customHeight="1"/>
    <row r="217" ht="35.1" customHeight="1"/>
    <row r="218" ht="35.1" customHeight="1"/>
    <row r="219" ht="35.1" customHeight="1"/>
    <row r="220" ht="35.1" customHeight="1"/>
    <row r="221" ht="35.1" customHeight="1"/>
    <row r="222" ht="35.1" customHeight="1"/>
    <row r="223" ht="35.1" customHeight="1"/>
    <row r="224" ht="35.1" customHeight="1"/>
    <row r="225" ht="35.1" customHeight="1"/>
    <row r="226" ht="35.1" customHeight="1"/>
    <row r="227" ht="35.1" customHeight="1"/>
    <row r="228" ht="35.1" customHeight="1"/>
    <row r="229" ht="35.1" customHeight="1"/>
    <row r="230" ht="35.1" customHeight="1"/>
    <row r="231" ht="35.1" customHeight="1"/>
    <row r="232" ht="35.1" customHeight="1"/>
    <row r="233" ht="35.1" customHeight="1"/>
    <row r="234" ht="35.1" customHeight="1"/>
    <row r="235" ht="35.1" customHeight="1"/>
    <row r="236" ht="35.1" customHeight="1"/>
    <row r="237" ht="35.1" customHeight="1"/>
    <row r="238" ht="35.1" customHeight="1"/>
    <row r="239" ht="35.1" customHeight="1"/>
    <row r="240" ht="35.1" customHeight="1"/>
    <row r="241" ht="35.1" customHeight="1"/>
    <row r="242" ht="35.1" customHeight="1"/>
    <row r="243" ht="35.1" customHeight="1"/>
    <row r="244" ht="35.1" customHeight="1"/>
    <row r="245" ht="35.1" customHeight="1"/>
    <row r="246" ht="35.1" customHeight="1"/>
    <row r="247" ht="35.1" customHeight="1"/>
    <row r="248" ht="35.1" customHeight="1"/>
    <row r="249" ht="35.1" customHeight="1"/>
    <row r="250" ht="35.1" customHeight="1"/>
    <row r="251" ht="35.1" customHeight="1"/>
    <row r="252" ht="35.1" customHeight="1"/>
    <row r="253" ht="35.1" customHeight="1"/>
    <row r="254" ht="35.1" customHeight="1"/>
    <row r="255" ht="35.1" customHeight="1"/>
    <row r="256" ht="35.1" customHeight="1"/>
    <row r="257" ht="35.1" customHeight="1"/>
    <row r="258" ht="35.1" customHeight="1"/>
    <row r="259" ht="35.1" customHeight="1"/>
    <row r="260" ht="35.1" customHeight="1"/>
    <row r="261" ht="35.1" customHeight="1"/>
    <row r="262" ht="35.1" customHeight="1"/>
    <row r="263" ht="35.1" customHeight="1"/>
    <row r="264" ht="35.1" customHeight="1"/>
    <row r="265" ht="35.1" customHeight="1"/>
    <row r="266" ht="35.1" customHeight="1"/>
    <row r="267" ht="35.1" customHeight="1"/>
    <row r="268" ht="35.1" customHeight="1"/>
    <row r="269" ht="35.1" customHeight="1"/>
    <row r="270" ht="35.1" customHeight="1"/>
    <row r="271" ht="35.1" customHeight="1"/>
    <row r="272" ht="35.1" customHeight="1"/>
    <row r="273" ht="35.1" customHeight="1"/>
    <row r="274" ht="35.1" customHeight="1"/>
    <row r="275" ht="35.1" customHeight="1"/>
    <row r="276" ht="35.1" customHeight="1"/>
    <row r="277" ht="35.1" customHeight="1"/>
    <row r="278" ht="35.1" customHeight="1"/>
    <row r="279" ht="35.1" customHeight="1"/>
    <row r="280" ht="35.1" customHeight="1"/>
    <row r="281" ht="35.1" customHeight="1"/>
    <row r="282" ht="35.1" customHeight="1"/>
    <row r="283" ht="35.1" customHeight="1"/>
    <row r="284" ht="35.1" customHeight="1"/>
    <row r="285" ht="35.1" customHeight="1"/>
    <row r="286" ht="35.1" customHeight="1"/>
    <row r="287" ht="35.1" customHeight="1"/>
    <row r="288" ht="35.1" customHeight="1"/>
    <row r="289" ht="35.1" customHeight="1"/>
    <row r="290" ht="35.1" customHeight="1"/>
    <row r="291" ht="35.1" customHeight="1"/>
    <row r="292" ht="35.1" customHeight="1"/>
    <row r="293" ht="35.1" customHeight="1"/>
    <row r="294" ht="35.1" customHeight="1"/>
    <row r="295" ht="35.1" customHeight="1"/>
    <row r="296" ht="35.1" customHeight="1"/>
    <row r="297" ht="35.1" customHeight="1"/>
    <row r="298" ht="35.1" customHeight="1"/>
    <row r="299" ht="35.1" customHeight="1"/>
    <row r="300" ht="35.1" customHeight="1"/>
    <row r="301" ht="35.1" customHeight="1"/>
    <row r="302" ht="35.1" customHeight="1"/>
    <row r="303" ht="35.1" customHeight="1"/>
    <row r="304" ht="35.1" customHeight="1"/>
    <row r="305" ht="35.1" customHeight="1"/>
    <row r="306" ht="35.1" customHeight="1"/>
    <row r="307" ht="35.1" customHeight="1"/>
    <row r="308" ht="35.1" customHeight="1"/>
    <row r="309" ht="35.1" customHeight="1"/>
    <row r="310" ht="35.1" customHeight="1"/>
    <row r="311" ht="35.1" customHeight="1"/>
    <row r="312" ht="35.1" customHeight="1"/>
    <row r="313" ht="35.1" customHeight="1"/>
    <row r="314" ht="35.1" customHeight="1"/>
    <row r="315" ht="35.1" customHeight="1"/>
    <row r="316" ht="35.1" customHeight="1"/>
    <row r="317" ht="35.1" customHeight="1"/>
    <row r="318" ht="35.1" customHeight="1"/>
    <row r="319" ht="35.1" customHeight="1"/>
    <row r="320" ht="35.1" customHeight="1"/>
    <row r="321" ht="35.1" customHeight="1"/>
    <row r="322" ht="35.1" customHeight="1"/>
    <row r="323" ht="35.1" customHeight="1"/>
    <row r="324" ht="35.1" customHeight="1"/>
    <row r="325" ht="35.1" customHeight="1"/>
    <row r="326" ht="35.1" customHeight="1"/>
    <row r="327" ht="35.1" customHeight="1"/>
    <row r="328" ht="35.1" customHeight="1"/>
    <row r="329" ht="35.1" customHeight="1"/>
    <row r="330" ht="35.1" customHeight="1"/>
    <row r="331" ht="35.1" customHeight="1"/>
    <row r="332" ht="35.1" customHeight="1"/>
    <row r="333" ht="35.1" customHeight="1"/>
    <row r="334" ht="35.1" customHeight="1"/>
    <row r="335" ht="35.1" customHeight="1"/>
    <row r="336" ht="35.1" customHeight="1"/>
    <row r="337" ht="35.1" customHeight="1"/>
    <row r="338" ht="35.1" customHeight="1"/>
    <row r="339" ht="35.1" customHeight="1"/>
    <row r="340" ht="35.1" customHeight="1"/>
    <row r="341" ht="35.1" customHeight="1"/>
    <row r="342" ht="35.1" customHeight="1"/>
    <row r="343" ht="35.1" customHeight="1"/>
    <row r="344" ht="35.1" customHeight="1"/>
    <row r="345" ht="35.1" customHeight="1"/>
    <row r="346" ht="35.1" customHeight="1"/>
    <row r="347" ht="35.1" customHeight="1"/>
    <row r="348" ht="35.1" customHeight="1"/>
    <row r="349" ht="35.1" customHeight="1"/>
    <row r="350" ht="35.1" customHeight="1"/>
    <row r="351" ht="35.1" customHeight="1"/>
    <row r="352" ht="35.1" customHeight="1"/>
    <row r="353" ht="35.1" customHeight="1"/>
    <row r="354" ht="35.1" customHeight="1"/>
    <row r="355" ht="35.1" customHeight="1"/>
    <row r="356" ht="35.1" customHeight="1"/>
    <row r="357" ht="35.1" customHeight="1"/>
    <row r="358" ht="35.1" customHeight="1"/>
    <row r="359" ht="35.1" customHeight="1"/>
    <row r="360" ht="35.1" customHeight="1"/>
    <row r="361" ht="35.1" customHeight="1"/>
    <row r="362" ht="35.1" customHeight="1"/>
    <row r="363" ht="35.1" customHeight="1"/>
    <row r="364" ht="35.1" customHeight="1"/>
    <row r="365" ht="35.1" customHeight="1"/>
    <row r="366" ht="35.1" customHeight="1"/>
    <row r="367" ht="35.1" customHeight="1"/>
    <row r="368" ht="35.1" customHeight="1"/>
    <row r="369" ht="35.1" customHeight="1"/>
    <row r="370" ht="35.1" customHeight="1"/>
    <row r="371" ht="35.1" customHeight="1"/>
    <row r="372" ht="35.1" customHeight="1"/>
    <row r="373" ht="35.1" customHeight="1"/>
    <row r="374" ht="35.1" customHeight="1"/>
    <row r="375" ht="35.1" customHeight="1"/>
    <row r="376" ht="35.1" customHeight="1"/>
    <row r="377" ht="35.1" customHeight="1"/>
    <row r="378" ht="35.1" customHeight="1"/>
    <row r="379" ht="35.1" customHeight="1"/>
    <row r="380" ht="35.1" customHeight="1"/>
    <row r="381" ht="35.1" customHeight="1"/>
    <row r="382" ht="35.1" customHeight="1"/>
    <row r="383" ht="35.1" customHeight="1"/>
    <row r="384" ht="35.1" customHeight="1"/>
    <row r="385" ht="35.1" customHeight="1"/>
    <row r="386" ht="35.1" customHeight="1"/>
    <row r="387" ht="35.1" customHeight="1"/>
    <row r="388" ht="35.1" customHeight="1"/>
    <row r="389" ht="35.1" customHeight="1"/>
    <row r="390" ht="35.1" customHeight="1"/>
    <row r="391" ht="35.1" customHeight="1"/>
    <row r="392" ht="35.1" customHeight="1"/>
    <row r="393" ht="35.1" customHeight="1"/>
    <row r="394" ht="35.1" customHeight="1"/>
    <row r="395" ht="35.1" customHeight="1"/>
    <row r="396" ht="35.1" customHeight="1"/>
    <row r="397" ht="35.1" customHeight="1"/>
    <row r="398" ht="35.1" customHeight="1"/>
    <row r="399" ht="35.1" customHeight="1"/>
    <row r="400" ht="35.1" customHeight="1"/>
    <row r="401" ht="35.1" customHeight="1"/>
    <row r="402" ht="35.1" customHeight="1"/>
    <row r="403" ht="35.1" customHeight="1"/>
    <row r="404" ht="35.1" customHeight="1"/>
    <row r="405" ht="35.1" customHeight="1"/>
    <row r="406" ht="35.1" customHeight="1"/>
    <row r="407" ht="35.1" customHeight="1"/>
    <row r="408" ht="35.1" customHeight="1"/>
    <row r="409" ht="35.1" customHeight="1"/>
    <row r="410" ht="35.1" customHeight="1"/>
    <row r="411" ht="35.1" customHeight="1"/>
    <row r="412" ht="35.1" customHeight="1"/>
    <row r="413" ht="35.1" customHeight="1"/>
    <row r="414" ht="35.1" customHeight="1"/>
    <row r="415" ht="35.1" customHeight="1"/>
    <row r="416" ht="35.1" customHeight="1"/>
    <row r="417" ht="35.1" customHeight="1"/>
    <row r="418" ht="35.1" customHeight="1"/>
    <row r="419" ht="35.1" customHeight="1"/>
    <row r="420" ht="35.1" customHeight="1"/>
    <row r="421" ht="35.1" customHeight="1"/>
    <row r="422" ht="35.1" customHeight="1"/>
    <row r="423" ht="35.1" customHeight="1"/>
    <row r="424" ht="35.1" customHeight="1"/>
    <row r="425" ht="35.1" customHeight="1"/>
    <row r="426" ht="35.1" customHeight="1"/>
    <row r="427" ht="35.1" customHeight="1"/>
    <row r="428" ht="35.1" customHeight="1"/>
    <row r="429" ht="35.1" customHeight="1"/>
    <row r="430" ht="35.1" customHeight="1"/>
    <row r="431" ht="35.1" customHeight="1"/>
    <row r="432" ht="35.1" customHeight="1"/>
    <row r="433" ht="35.1" customHeight="1"/>
    <row r="434" ht="35.1" customHeight="1"/>
    <row r="435" ht="35.1" customHeight="1"/>
    <row r="436" ht="35.1" customHeight="1"/>
    <row r="437" ht="35.1" customHeight="1"/>
    <row r="438" ht="35.1" customHeight="1"/>
    <row r="439" ht="35.1" customHeight="1"/>
    <row r="440" ht="35.1" customHeight="1"/>
    <row r="441" ht="35.1" customHeight="1"/>
    <row r="442" ht="35.1" customHeight="1"/>
    <row r="443" ht="35.1" customHeight="1"/>
    <row r="444" ht="35.1" customHeight="1"/>
    <row r="445" ht="35.1" customHeight="1"/>
    <row r="446" ht="35.1" customHeight="1"/>
    <row r="447" ht="35.1" customHeight="1"/>
    <row r="448" ht="35.1" customHeight="1"/>
    <row r="449" ht="35.1" customHeight="1"/>
    <row r="450" ht="35.1" customHeight="1"/>
    <row r="451" ht="35.1" customHeight="1"/>
    <row r="452" ht="35.1" customHeight="1"/>
    <row r="453" ht="35.1" customHeight="1"/>
    <row r="454" ht="35.1" customHeight="1"/>
    <row r="455" ht="35.1" customHeight="1"/>
    <row r="456" ht="35.1" customHeight="1"/>
    <row r="457" ht="35.1" customHeight="1"/>
    <row r="458" ht="35.1" customHeight="1"/>
    <row r="459" ht="35.1" customHeight="1"/>
    <row r="460" ht="35.1" customHeight="1"/>
    <row r="461" ht="35.1" customHeight="1"/>
    <row r="462" ht="35.1" customHeight="1"/>
    <row r="463" ht="35.1" customHeight="1"/>
    <row r="464" ht="35.1" customHeight="1"/>
    <row r="465" ht="35.1" customHeight="1"/>
    <row r="466" ht="35.1" customHeight="1"/>
    <row r="467" ht="35.1" customHeight="1"/>
    <row r="468" ht="35.1" customHeight="1"/>
    <row r="469" ht="35.1" customHeight="1"/>
    <row r="470" ht="35.1" customHeight="1"/>
    <row r="471" ht="35.1" customHeight="1"/>
    <row r="472" ht="35.1" customHeight="1"/>
    <row r="473" ht="35.1" customHeight="1"/>
    <row r="474" ht="35.1" customHeight="1"/>
    <row r="475" ht="35.1" customHeight="1"/>
    <row r="476" ht="35.1" customHeight="1"/>
    <row r="477" ht="35.1" customHeight="1"/>
    <row r="478" ht="35.1" customHeight="1"/>
    <row r="479" ht="35.1" customHeight="1"/>
    <row r="480" ht="35.1" customHeight="1"/>
    <row r="481" ht="35.1" customHeight="1"/>
    <row r="482" ht="35.1" customHeight="1"/>
    <row r="483" ht="35.1" customHeight="1"/>
    <row r="484" ht="35.1" customHeight="1"/>
    <row r="485" ht="35.1" customHeight="1"/>
    <row r="486" ht="35.1" customHeight="1"/>
    <row r="487" ht="35.1" customHeight="1"/>
    <row r="488" ht="35.1" customHeight="1"/>
    <row r="489" ht="35.1" customHeight="1"/>
    <row r="490" ht="35.1" customHeight="1"/>
    <row r="491" ht="35.1" customHeight="1"/>
    <row r="492" ht="35.1" customHeight="1"/>
    <row r="493" ht="35.1" customHeight="1"/>
    <row r="494" ht="35.1" customHeight="1"/>
    <row r="495" ht="35.1" customHeight="1"/>
    <row r="496" ht="35.1" customHeight="1"/>
    <row r="497" ht="35.1" customHeight="1"/>
    <row r="498" ht="35.1" customHeight="1"/>
    <row r="499" ht="35.1" customHeight="1"/>
    <row r="500" ht="35.1" customHeight="1"/>
    <row r="501" ht="35.1" customHeight="1"/>
    <row r="502" ht="35.1" customHeight="1"/>
    <row r="503" ht="35.1" customHeight="1"/>
    <row r="504" ht="35.1" customHeight="1"/>
    <row r="505" ht="35.1" customHeight="1"/>
    <row r="506" ht="35.1" customHeight="1"/>
    <row r="507" ht="35.1" customHeight="1"/>
    <row r="508" ht="35.1" customHeight="1"/>
    <row r="509" ht="35.1" customHeight="1"/>
    <row r="510" ht="35.1" customHeight="1"/>
    <row r="511" ht="35.1" customHeight="1"/>
    <row r="512" ht="35.1" customHeight="1"/>
    <row r="513" ht="35.1" customHeight="1"/>
    <row r="514" ht="35.1" customHeight="1"/>
    <row r="515" ht="35.1" customHeight="1"/>
    <row r="516" ht="35.1" customHeight="1"/>
    <row r="517" ht="35.1" customHeight="1"/>
    <row r="518" ht="35.1" customHeight="1"/>
    <row r="519" ht="35.1" customHeight="1"/>
    <row r="520" ht="35.1" customHeight="1"/>
    <row r="521" ht="35.1" customHeight="1"/>
    <row r="522" ht="35.1" customHeight="1"/>
    <row r="523" ht="35.1" customHeight="1"/>
    <row r="524" ht="35.1" customHeight="1"/>
    <row r="525" ht="35.1" customHeight="1"/>
    <row r="526" ht="35.1" customHeight="1"/>
    <row r="527" ht="35.1" customHeight="1"/>
    <row r="528" ht="35.1" customHeight="1"/>
    <row r="529" ht="35.1" customHeight="1"/>
    <row r="530" ht="35.1" customHeight="1"/>
    <row r="531" ht="35.1" customHeight="1"/>
    <row r="532" ht="35.1" customHeight="1"/>
    <row r="533" ht="35.1" customHeight="1"/>
    <row r="534" ht="35.1" customHeight="1"/>
    <row r="535" ht="35.1" customHeight="1"/>
    <row r="536" ht="35.1" customHeight="1"/>
    <row r="537" ht="35.1" customHeight="1"/>
    <row r="538" ht="35.1" customHeight="1"/>
    <row r="539" ht="35.1" customHeight="1"/>
    <row r="540" ht="35.1" customHeight="1"/>
    <row r="541" ht="35.1" customHeight="1"/>
    <row r="542" ht="35.1" customHeight="1"/>
    <row r="543" ht="35.1" customHeight="1"/>
    <row r="544" ht="35.1" customHeight="1"/>
    <row r="545" ht="35.1" customHeight="1"/>
    <row r="546" ht="35.1" customHeight="1"/>
    <row r="547" ht="35.1" customHeight="1"/>
    <row r="548" ht="35.1" customHeight="1"/>
    <row r="549" ht="35.1" customHeight="1"/>
    <row r="550" ht="35.1" customHeight="1"/>
    <row r="551" ht="35.1" customHeight="1"/>
    <row r="552" ht="35.1" customHeight="1"/>
    <row r="553" ht="35.1" customHeight="1"/>
    <row r="554" ht="35.1" customHeight="1"/>
    <row r="555" ht="35.1" customHeight="1"/>
    <row r="556" ht="35.1" customHeight="1"/>
    <row r="557" ht="35.1" customHeight="1"/>
    <row r="558" ht="35.1" customHeight="1"/>
    <row r="559" ht="35.1" customHeight="1"/>
    <row r="560" ht="35.1" customHeight="1"/>
    <row r="561" ht="35.1" customHeight="1"/>
    <row r="562" ht="35.1" customHeight="1"/>
    <row r="563" ht="35.1" customHeight="1"/>
    <row r="564" ht="35.1" customHeight="1"/>
    <row r="565" ht="35.1" customHeight="1"/>
    <row r="566" ht="35.1" customHeight="1"/>
    <row r="567" ht="35.1" customHeight="1"/>
    <row r="568" ht="35.1" customHeight="1"/>
    <row r="569" ht="35.1" customHeight="1"/>
    <row r="570" ht="35.1" customHeight="1"/>
    <row r="571" ht="35.1" customHeight="1"/>
    <row r="572" ht="35.1" customHeight="1"/>
    <row r="573" ht="35.1" customHeight="1"/>
    <row r="574" ht="35.1" customHeight="1"/>
    <row r="575" ht="35.1" customHeight="1"/>
    <row r="576" ht="35.1" customHeight="1"/>
    <row r="577" ht="35.1" customHeight="1"/>
    <row r="578" ht="35.1" customHeight="1"/>
    <row r="579" ht="35.1" customHeight="1"/>
    <row r="580" ht="35.1" customHeight="1"/>
    <row r="581" ht="35.1" customHeight="1"/>
    <row r="582" ht="35.1" customHeight="1"/>
    <row r="583" ht="35.1" customHeight="1"/>
    <row r="584" ht="35.1" customHeight="1"/>
    <row r="585" ht="35.1" customHeight="1"/>
    <row r="586" ht="35.1" customHeight="1"/>
    <row r="587" ht="35.1" customHeight="1"/>
    <row r="588" ht="35.1" customHeight="1"/>
    <row r="589" ht="35.1" customHeight="1"/>
    <row r="590" ht="35.1" customHeight="1"/>
    <row r="591" ht="35.1" customHeight="1"/>
    <row r="592" ht="35.1" customHeight="1"/>
    <row r="593" ht="35.1" customHeight="1"/>
    <row r="594" ht="35.1" customHeight="1"/>
    <row r="595" ht="35.1" customHeight="1"/>
    <row r="596" ht="35.1" customHeight="1"/>
    <row r="597" ht="35.1" customHeight="1"/>
    <row r="598" ht="35.1" customHeight="1"/>
    <row r="599" ht="35.1" customHeight="1"/>
    <row r="600" ht="35.1" customHeight="1"/>
    <row r="601" ht="35.1" customHeight="1"/>
    <row r="602" ht="35.1" customHeight="1"/>
    <row r="603" ht="35.1" customHeight="1"/>
    <row r="604" ht="35.1" customHeight="1"/>
    <row r="605" ht="35.1" customHeight="1"/>
    <row r="606" ht="35.1" customHeight="1"/>
    <row r="607" ht="35.1" customHeight="1"/>
    <row r="608" ht="35.1" customHeight="1"/>
    <row r="609" ht="35.1" customHeight="1"/>
    <row r="610" ht="35.1" customHeight="1"/>
    <row r="611" ht="35.1" customHeight="1"/>
    <row r="612" ht="35.1" customHeight="1"/>
    <row r="613" ht="35.1" customHeight="1"/>
    <row r="614" ht="35.1" customHeight="1"/>
    <row r="615" ht="35.1" customHeight="1"/>
    <row r="616" ht="35.1" customHeight="1"/>
    <row r="617" ht="35.1" customHeight="1"/>
    <row r="618" ht="35.1" customHeight="1"/>
    <row r="619" ht="35.1" customHeight="1"/>
    <row r="620" ht="35.1" customHeight="1"/>
    <row r="621" ht="35.1" customHeight="1"/>
    <row r="622" ht="35.1" customHeight="1"/>
    <row r="623" ht="35.1" customHeight="1"/>
    <row r="624" ht="35.1" customHeight="1"/>
    <row r="625" ht="35.1" customHeight="1"/>
    <row r="626" ht="35.1" customHeight="1"/>
    <row r="627" ht="35.1" customHeight="1"/>
    <row r="628" ht="35.1" customHeight="1"/>
    <row r="629" ht="35.1" customHeight="1"/>
    <row r="630" ht="35.1" customHeight="1"/>
    <row r="631" ht="35.1" customHeight="1"/>
    <row r="632" ht="35.1" customHeight="1"/>
    <row r="633" ht="35.1" customHeight="1"/>
    <row r="634" ht="35.1" customHeight="1"/>
    <row r="635" ht="35.1" customHeight="1"/>
    <row r="636" ht="35.1" customHeight="1"/>
    <row r="637" ht="35.1" customHeight="1"/>
    <row r="638" ht="35.1" customHeight="1"/>
    <row r="639" ht="35.1" customHeight="1"/>
    <row r="640" ht="35.1" customHeight="1"/>
    <row r="641" ht="35.1" customHeight="1"/>
    <row r="642" ht="35.1" customHeight="1"/>
    <row r="643" ht="35.1" customHeight="1"/>
    <row r="644" ht="35.1" customHeight="1"/>
    <row r="645" ht="35.1" customHeight="1"/>
    <row r="646" ht="35.1" customHeight="1"/>
    <row r="647" ht="35.1" customHeight="1"/>
    <row r="648" ht="35.1" customHeight="1"/>
    <row r="649" ht="35.1" customHeight="1"/>
    <row r="650" ht="35.1" customHeight="1"/>
    <row r="651" ht="35.1" customHeight="1"/>
    <row r="652" ht="35.1" customHeight="1"/>
    <row r="653" ht="35.1" customHeight="1"/>
    <row r="654" ht="35.1" customHeight="1"/>
    <row r="655" ht="35.1" customHeight="1"/>
    <row r="656" ht="35.1" customHeight="1"/>
    <row r="657" ht="35.1" customHeight="1"/>
    <row r="658" ht="35.1" customHeight="1"/>
    <row r="659" ht="35.1" customHeight="1"/>
    <row r="660" ht="35.1" customHeight="1"/>
    <row r="661" ht="35.1" customHeight="1"/>
    <row r="662" ht="35.1" customHeight="1"/>
    <row r="663" ht="35.1" customHeight="1"/>
    <row r="664" ht="35.1" customHeight="1"/>
    <row r="665" ht="35.1" customHeight="1"/>
    <row r="666" ht="35.1" customHeight="1"/>
    <row r="667" ht="35.1" customHeight="1"/>
    <row r="668" ht="35.1" customHeight="1"/>
    <row r="669" ht="35.1" customHeight="1"/>
    <row r="670" ht="35.1" customHeight="1"/>
    <row r="671" ht="35.1" customHeight="1"/>
    <row r="672" ht="35.1" customHeight="1"/>
    <row r="673" ht="35.1" customHeight="1"/>
    <row r="674" ht="35.1" customHeight="1"/>
    <row r="675" ht="35.1" customHeight="1"/>
    <row r="676" ht="35.1" customHeight="1"/>
    <row r="677" ht="35.1" customHeight="1"/>
    <row r="678" ht="35.1" customHeight="1"/>
    <row r="679" ht="35.1" customHeight="1"/>
    <row r="680" ht="35.1" customHeight="1"/>
    <row r="681" ht="35.1" customHeight="1"/>
    <row r="682" ht="35.1" customHeight="1"/>
    <row r="683" ht="35.1" customHeight="1"/>
    <row r="684" ht="35.1" customHeight="1"/>
    <row r="685" ht="35.1" customHeight="1"/>
    <row r="686" ht="35.1" customHeight="1"/>
    <row r="687" ht="35.1" customHeight="1"/>
    <row r="688" ht="35.1" customHeight="1"/>
    <row r="689" ht="35.1" customHeight="1"/>
    <row r="690" ht="35.1" customHeight="1"/>
    <row r="691" ht="35.1" customHeight="1"/>
    <row r="692" ht="35.1" customHeight="1"/>
    <row r="693" ht="35.1" customHeight="1"/>
    <row r="694" ht="35.1" customHeight="1"/>
    <row r="695" ht="35.1" customHeight="1"/>
    <row r="696" ht="35.1" customHeight="1"/>
    <row r="697" ht="35.1" customHeight="1"/>
    <row r="698" ht="35.1" customHeight="1"/>
    <row r="699" ht="35.1" customHeight="1"/>
    <row r="700" ht="35.1" customHeight="1"/>
    <row r="701" ht="35.1" customHeight="1"/>
    <row r="702" ht="35.1" customHeight="1"/>
    <row r="703" ht="35.1" customHeight="1"/>
    <row r="704" ht="35.1" customHeight="1"/>
    <row r="705" ht="35.1" customHeight="1"/>
    <row r="706" ht="35.1" customHeight="1"/>
    <row r="707" ht="35.1" customHeight="1"/>
    <row r="708" ht="35.1" customHeight="1"/>
    <row r="709" ht="35.1" customHeight="1"/>
    <row r="710" ht="35.1" customHeight="1"/>
    <row r="711" ht="35.1" customHeight="1"/>
    <row r="712" ht="35.1" customHeight="1"/>
    <row r="713" ht="35.1" customHeight="1"/>
    <row r="714" ht="35.1" customHeight="1"/>
    <row r="715" ht="35.1" customHeight="1"/>
    <row r="716" ht="35.1" customHeight="1"/>
    <row r="717" ht="35.1" customHeight="1"/>
    <row r="718" ht="35.1" customHeight="1"/>
    <row r="719" ht="35.1" customHeight="1"/>
    <row r="720" ht="35.1" customHeight="1"/>
    <row r="721" ht="35.1" customHeight="1"/>
    <row r="722" ht="35.1" customHeight="1"/>
    <row r="723" ht="35.1" customHeight="1"/>
    <row r="724" ht="35.1" customHeight="1"/>
    <row r="725" ht="35.1" customHeight="1"/>
    <row r="726" ht="35.1" customHeight="1"/>
    <row r="727" ht="35.1" customHeight="1"/>
    <row r="728" ht="35.1" customHeight="1"/>
    <row r="729" ht="35.1" customHeight="1"/>
    <row r="730" ht="35.1" customHeight="1"/>
    <row r="731" ht="35.1" customHeight="1"/>
    <row r="732" ht="35.1" customHeight="1"/>
    <row r="733" ht="35.1" customHeight="1"/>
    <row r="734" ht="35.1" customHeight="1"/>
    <row r="735" ht="35.1" customHeight="1"/>
    <row r="736" ht="35.1" customHeight="1"/>
    <row r="737" ht="35.1" customHeight="1"/>
    <row r="738" ht="35.1" customHeight="1"/>
    <row r="739" ht="35.1" customHeight="1"/>
    <row r="740" ht="35.1" customHeight="1"/>
    <row r="741" ht="35.1" customHeight="1"/>
    <row r="742" ht="35.1" customHeight="1"/>
    <row r="743" ht="35.1" customHeight="1"/>
    <row r="744" ht="35.1" customHeight="1"/>
    <row r="745" ht="35.1" customHeight="1"/>
    <row r="746" ht="35.1" customHeight="1"/>
    <row r="747" ht="35.1" customHeight="1"/>
    <row r="748" ht="35.1" customHeight="1"/>
    <row r="749" ht="35.1" customHeight="1"/>
    <row r="750" ht="35.1" customHeight="1"/>
    <row r="751" ht="35.1" customHeight="1"/>
    <row r="752" ht="35.1" customHeight="1"/>
    <row r="753" ht="35.1" customHeight="1"/>
    <row r="754" ht="35.1" customHeight="1"/>
    <row r="755" ht="35.1" customHeight="1"/>
    <row r="756" ht="35.1" customHeight="1"/>
    <row r="757" ht="35.1" customHeight="1"/>
    <row r="758" ht="35.1" customHeight="1"/>
    <row r="759" ht="35.1" customHeight="1"/>
    <row r="760" ht="35.1" customHeight="1"/>
    <row r="761" ht="35.1" customHeight="1"/>
    <row r="762" ht="35.1" customHeight="1"/>
    <row r="763" ht="35.1" customHeight="1"/>
    <row r="764" ht="35.1" customHeight="1"/>
    <row r="765" ht="35.1" customHeight="1"/>
    <row r="766" ht="35.1" customHeight="1"/>
    <row r="767" ht="35.1" customHeight="1"/>
    <row r="768" ht="35.1" customHeight="1"/>
    <row r="769" ht="35.1" customHeight="1"/>
    <row r="770" ht="35.1" customHeight="1"/>
    <row r="771" ht="35.1" customHeight="1"/>
    <row r="772" ht="35.1" customHeight="1"/>
    <row r="773" ht="35.1" customHeight="1"/>
    <row r="774" ht="35.1" customHeight="1"/>
    <row r="775" ht="35.1" customHeight="1"/>
    <row r="776" ht="35.1" customHeight="1"/>
    <row r="777" ht="35.1" customHeight="1"/>
    <row r="778" ht="35.1" customHeight="1"/>
    <row r="779" ht="35.1" customHeight="1"/>
    <row r="780" ht="35.1" customHeight="1"/>
    <row r="781" ht="35.1" customHeight="1"/>
    <row r="782" ht="35.1" customHeight="1"/>
    <row r="783" ht="35.1" customHeight="1"/>
    <row r="784" ht="35.1" customHeight="1"/>
    <row r="785" ht="35.1" customHeight="1"/>
    <row r="786" ht="35.1" customHeight="1"/>
    <row r="787" ht="35.1" customHeight="1"/>
    <row r="788" ht="35.1" customHeight="1"/>
    <row r="789" ht="35.1" customHeight="1"/>
    <row r="790" ht="35.1" customHeight="1"/>
    <row r="791" ht="35.1" customHeight="1"/>
    <row r="792" ht="35.1" customHeight="1"/>
    <row r="793" ht="35.1" customHeight="1"/>
    <row r="794" ht="35.1" customHeight="1"/>
    <row r="795" ht="35.1" customHeight="1"/>
    <row r="796" ht="35.1" customHeight="1"/>
    <row r="797" ht="35.1" customHeight="1"/>
    <row r="798" ht="35.1" customHeight="1"/>
    <row r="799" ht="35.1" customHeight="1"/>
    <row r="800" ht="35.1" customHeight="1"/>
    <row r="801" ht="35.1" customHeight="1"/>
    <row r="802" ht="35.1" customHeight="1"/>
    <row r="803" ht="35.1" customHeight="1"/>
    <row r="804" ht="35.1" customHeight="1"/>
    <row r="805" ht="35.1" customHeight="1"/>
    <row r="806" ht="35.1" customHeight="1"/>
    <row r="807" ht="35.1" customHeight="1"/>
    <row r="808" ht="35.1" customHeight="1"/>
    <row r="809" ht="35.1" customHeight="1"/>
    <row r="810" ht="35.1" customHeight="1"/>
    <row r="811" ht="35.1" customHeight="1"/>
    <row r="812" ht="35.1" customHeight="1"/>
    <row r="813" ht="35.1" customHeight="1"/>
    <row r="814" ht="35.1" customHeight="1"/>
    <row r="815" ht="35.1" customHeight="1"/>
    <row r="816" ht="35.1" customHeight="1"/>
    <row r="817" ht="35.1" customHeight="1"/>
    <row r="818" ht="35.1" customHeight="1"/>
    <row r="819" ht="35.1" customHeight="1"/>
    <row r="820" ht="35.1" customHeight="1"/>
    <row r="821" ht="35.1" customHeight="1"/>
    <row r="822" ht="35.1" customHeight="1"/>
    <row r="823" ht="35.1" customHeight="1"/>
    <row r="824" ht="35.1" customHeight="1"/>
    <row r="825" ht="35.1" customHeight="1"/>
    <row r="826" ht="35.1" customHeight="1"/>
    <row r="827" ht="35.1" customHeight="1"/>
    <row r="828" ht="35.1" customHeight="1"/>
    <row r="829" ht="35.1" customHeight="1"/>
    <row r="830" ht="35.1" customHeight="1"/>
    <row r="831" ht="35.1" customHeight="1"/>
    <row r="832" ht="35.1" customHeight="1"/>
    <row r="833" ht="35.1" customHeight="1"/>
    <row r="834" ht="35.1" customHeight="1"/>
    <row r="835" ht="35.1" customHeight="1"/>
    <row r="836" ht="35.1" customHeight="1"/>
    <row r="837" ht="35.1" customHeight="1"/>
    <row r="838" ht="35.1" customHeight="1"/>
    <row r="839" ht="35.1" customHeight="1"/>
    <row r="840" ht="35.1" customHeight="1"/>
    <row r="841" ht="35.1" customHeight="1"/>
    <row r="842" ht="35.1" customHeight="1"/>
    <row r="843" ht="35.1" customHeight="1"/>
    <row r="844" ht="35.1" customHeight="1"/>
    <row r="845" ht="35.1" customHeight="1"/>
    <row r="846" ht="35.1" customHeight="1"/>
    <row r="847" ht="35.1" customHeight="1"/>
    <row r="848" ht="35.1" customHeight="1"/>
    <row r="849" ht="35.1" customHeight="1"/>
    <row r="850" ht="35.1" customHeight="1"/>
    <row r="851" ht="35.1" customHeight="1"/>
    <row r="852" ht="35.1" customHeight="1"/>
    <row r="853" ht="35.1" customHeight="1"/>
    <row r="854" ht="35.1" customHeight="1"/>
    <row r="855" ht="35.1" customHeight="1"/>
    <row r="856" ht="35.1" customHeight="1"/>
    <row r="857" ht="35.1" customHeight="1"/>
    <row r="858" ht="35.1" customHeight="1"/>
    <row r="859" ht="35.1" customHeight="1"/>
    <row r="860" ht="35.1" customHeight="1"/>
    <row r="861" ht="35.1" customHeight="1"/>
    <row r="862" ht="35.1" customHeight="1"/>
    <row r="863" ht="35.1" customHeight="1"/>
    <row r="864" ht="35.1" customHeight="1"/>
    <row r="865" ht="35.1" customHeight="1"/>
    <row r="866" ht="35.1" customHeight="1"/>
    <row r="867" ht="35.1" customHeight="1"/>
    <row r="868" ht="35.1" customHeight="1"/>
    <row r="869" ht="35.1" customHeight="1"/>
    <row r="870" ht="35.1" customHeight="1"/>
    <row r="871" ht="35.1" customHeight="1"/>
    <row r="872" ht="35.1" customHeight="1"/>
    <row r="873" ht="35.1" customHeight="1"/>
    <row r="874" ht="35.1" customHeight="1"/>
    <row r="875" ht="35.1" customHeight="1"/>
    <row r="876" ht="35.1" customHeight="1"/>
    <row r="877" ht="35.1" customHeight="1"/>
    <row r="878" ht="35.1" customHeight="1"/>
    <row r="879" ht="35.1" customHeight="1"/>
    <row r="880" ht="35.1" customHeight="1"/>
    <row r="881" ht="35.1" customHeight="1"/>
    <row r="882" ht="35.1" customHeight="1"/>
    <row r="883" ht="35.1" customHeight="1"/>
    <row r="884" ht="35.1" customHeight="1"/>
    <row r="885" ht="35.1" customHeight="1"/>
    <row r="886" ht="35.1" customHeight="1"/>
    <row r="887" ht="35.1" customHeight="1"/>
    <row r="888" ht="35.1" customHeight="1"/>
    <row r="889" ht="35.1" customHeight="1"/>
    <row r="890" ht="35.1" customHeight="1"/>
    <row r="891" ht="35.1" customHeight="1"/>
    <row r="892" ht="35.1" customHeight="1"/>
    <row r="893" ht="35.1" customHeight="1"/>
    <row r="894" ht="35.1" customHeight="1"/>
    <row r="895" ht="35.1" customHeight="1"/>
    <row r="896" ht="35.1" customHeight="1"/>
    <row r="897" ht="35.1" customHeight="1"/>
    <row r="898" ht="35.1" customHeight="1"/>
    <row r="899" ht="35.1" customHeight="1"/>
    <row r="900" ht="35.1" customHeight="1"/>
    <row r="901" ht="35.1" customHeight="1"/>
    <row r="902" ht="35.1" customHeight="1"/>
    <row r="903" ht="35.1" customHeight="1"/>
    <row r="904" ht="35.1" customHeight="1"/>
    <row r="905" ht="35.1" customHeight="1"/>
    <row r="906" ht="35.1" customHeight="1"/>
    <row r="907" ht="35.1" customHeight="1"/>
    <row r="908" ht="35.1" customHeight="1"/>
    <row r="909" ht="35.1" customHeight="1"/>
    <row r="910" ht="35.1" customHeight="1"/>
    <row r="911" ht="35.1" customHeight="1"/>
    <row r="912" ht="35.1" customHeight="1"/>
    <row r="913" ht="35.1" customHeight="1"/>
    <row r="914" ht="35.1" customHeight="1"/>
    <row r="915" ht="35.1" customHeight="1"/>
    <row r="916" ht="35.1" customHeight="1"/>
    <row r="917" ht="35.1" customHeight="1"/>
    <row r="918" ht="35.1" customHeight="1"/>
    <row r="919" ht="35.1" customHeight="1"/>
    <row r="920" ht="35.1" customHeight="1"/>
    <row r="921" ht="35.1" customHeight="1"/>
    <row r="922" ht="35.1" customHeight="1"/>
    <row r="923" ht="35.1" customHeight="1"/>
    <row r="924" ht="35.1" customHeight="1"/>
    <row r="925" ht="35.1" customHeight="1"/>
    <row r="926" ht="35.1" customHeight="1"/>
    <row r="927" ht="35.1" customHeight="1"/>
    <row r="928" ht="35.1" customHeight="1"/>
    <row r="929" ht="35.1" customHeight="1"/>
    <row r="930" ht="35.1" customHeight="1"/>
    <row r="931" ht="35.1" customHeight="1"/>
    <row r="932" ht="35.1" customHeight="1"/>
    <row r="933" ht="35.1" customHeight="1"/>
    <row r="934" ht="35.1" customHeight="1"/>
    <row r="935" ht="35.1" customHeight="1"/>
    <row r="936" ht="35.1" customHeight="1"/>
    <row r="937" ht="35.1" customHeight="1"/>
    <row r="938" ht="35.1" customHeight="1"/>
    <row r="939" ht="35.1" customHeight="1"/>
    <row r="940" ht="35.1" customHeight="1"/>
    <row r="941" ht="35.1" customHeight="1"/>
    <row r="942" ht="35.1" customHeight="1"/>
    <row r="943" ht="35.1" customHeight="1"/>
    <row r="944" ht="35.1" customHeight="1"/>
    <row r="945" ht="35.1" customHeight="1"/>
    <row r="946" ht="35.1" customHeight="1"/>
    <row r="947" ht="35.1" customHeight="1"/>
    <row r="948" ht="35.1" customHeight="1"/>
    <row r="949" ht="35.1" customHeight="1"/>
    <row r="950" ht="35.1" customHeight="1"/>
    <row r="951" ht="35.1" customHeight="1"/>
    <row r="952" ht="35.1" customHeight="1"/>
    <row r="953" ht="35.1" customHeight="1"/>
    <row r="954" ht="35.1" customHeight="1"/>
    <row r="955" ht="35.1" customHeight="1"/>
    <row r="956" ht="35.1" customHeight="1"/>
    <row r="957" ht="35.1" customHeight="1"/>
    <row r="958" ht="35.1" customHeight="1"/>
    <row r="959" ht="35.1" customHeight="1"/>
    <row r="960" ht="35.1" customHeight="1"/>
    <row r="961" ht="35.1" customHeight="1"/>
    <row r="962" ht="35.1" customHeight="1"/>
    <row r="963" ht="35.1" customHeight="1"/>
    <row r="964" ht="35.1" customHeight="1"/>
    <row r="965" ht="35.1" customHeight="1"/>
    <row r="966" ht="35.1" customHeight="1"/>
    <row r="967" ht="35.1" customHeight="1"/>
    <row r="968" ht="35.1" customHeight="1"/>
    <row r="969" ht="35.1" customHeight="1"/>
    <row r="970" ht="35.1" customHeight="1"/>
    <row r="971" ht="35.1" customHeight="1"/>
    <row r="972" ht="35.1" customHeight="1"/>
    <row r="973" ht="35.1" customHeight="1"/>
    <row r="974" ht="35.1" customHeight="1"/>
    <row r="975" ht="35.1" customHeight="1"/>
    <row r="976" ht="35.1" customHeight="1"/>
    <row r="977" ht="35.1" customHeight="1"/>
    <row r="978" ht="35.1" customHeight="1"/>
    <row r="979" ht="35.1" customHeight="1"/>
    <row r="980" ht="35.1" customHeight="1"/>
    <row r="981" ht="35.1" customHeight="1"/>
    <row r="982" ht="35.1" customHeight="1"/>
    <row r="983" ht="35.1" customHeight="1"/>
    <row r="984" ht="35.1" customHeight="1"/>
    <row r="985" ht="35.1" customHeight="1"/>
    <row r="986" ht="35.1" customHeight="1"/>
    <row r="987" ht="35.1" customHeight="1"/>
    <row r="988" ht="35.1" customHeight="1"/>
    <row r="989" ht="35.1" customHeight="1"/>
    <row r="990" ht="35.1" customHeight="1"/>
    <row r="991" ht="35.1" customHeight="1"/>
    <row r="992" ht="35.1" customHeight="1"/>
    <row r="993" ht="35.1" customHeight="1"/>
    <row r="994" ht="35.1" customHeight="1"/>
    <row r="995" ht="35.1" customHeight="1"/>
    <row r="996" ht="35.1" customHeight="1"/>
    <row r="997" ht="35.1" customHeight="1"/>
    <row r="998" ht="35.1" customHeight="1"/>
    <row r="999" ht="35.1" customHeight="1"/>
    <row r="1000" ht="35.1" customHeight="1"/>
    <row r="1001" ht="35.1" customHeight="1"/>
    <row r="1002" ht="35.1" customHeight="1"/>
    <row r="1003" ht="35.1" customHeight="1"/>
    <row r="1004" ht="35.1" customHeight="1"/>
    <row r="1005" ht="35.1" customHeight="1"/>
    <row r="1006" ht="35.1" customHeight="1"/>
    <row r="1007" ht="35.1" customHeight="1"/>
    <row r="1008" ht="35.1" customHeight="1"/>
    <row r="1009" ht="35.1" customHeight="1"/>
    <row r="1010" ht="35.1" customHeight="1"/>
    <row r="1011" ht="35.1" customHeight="1"/>
    <row r="1012" ht="35.1" customHeight="1"/>
    <row r="1013" ht="35.1" customHeight="1"/>
    <row r="1014" ht="35.1" customHeight="1"/>
    <row r="1015" ht="35.1" customHeight="1"/>
    <row r="1016" ht="35.1" customHeight="1"/>
    <row r="1017" ht="35.1" customHeight="1"/>
    <row r="1018" ht="35.1" customHeight="1"/>
    <row r="1019" ht="35.1" customHeight="1"/>
    <row r="1020" ht="35.1" customHeight="1"/>
    <row r="1021" ht="35.1" customHeight="1"/>
    <row r="1022" ht="35.1" customHeight="1"/>
    <row r="1023" ht="35.1" customHeight="1"/>
    <row r="1024" ht="35.1" customHeight="1"/>
    <row r="1025" ht="35.1" customHeight="1"/>
    <row r="1026" ht="35.1" customHeight="1"/>
    <row r="1027" ht="35.1" customHeight="1"/>
    <row r="1028" ht="35.1" customHeight="1"/>
    <row r="1029" ht="35.1" customHeight="1"/>
    <row r="1030" ht="35.1" customHeight="1"/>
    <row r="1031" ht="35.1" customHeight="1"/>
    <row r="1032" ht="35.1" customHeight="1"/>
    <row r="1033" ht="35.1" customHeight="1"/>
    <row r="1034" ht="35.1" customHeight="1"/>
    <row r="1035" ht="35.1" customHeight="1"/>
    <row r="1036" ht="35.1" customHeight="1"/>
    <row r="1037" ht="35.1" customHeight="1"/>
    <row r="1038" ht="35.1" customHeight="1"/>
    <row r="1039" ht="35.1" customHeight="1"/>
    <row r="1040" ht="35.1" customHeight="1"/>
    <row r="1041" ht="35.1" customHeight="1"/>
    <row r="1042" ht="35.1" customHeight="1"/>
    <row r="1043" ht="35.1" customHeight="1"/>
    <row r="1044" ht="35.1" customHeight="1"/>
    <row r="1045" ht="35.1" customHeight="1"/>
    <row r="1046" ht="35.1" customHeight="1"/>
    <row r="1047" ht="35.1" customHeight="1"/>
    <row r="1048" ht="35.1" customHeight="1"/>
    <row r="1049" ht="35.1" customHeight="1"/>
    <row r="1050" ht="35.1" customHeight="1"/>
    <row r="1051" ht="35.1" customHeight="1"/>
    <row r="1052" ht="35.1" customHeight="1"/>
    <row r="1053" ht="35.1" customHeight="1"/>
    <row r="1054" ht="35.1" customHeight="1"/>
    <row r="1055" ht="35.1" customHeight="1"/>
    <row r="1056" ht="35.1" customHeight="1"/>
    <row r="1057" ht="35.1" customHeight="1"/>
    <row r="1058" ht="35.1" customHeight="1"/>
    <row r="1059" ht="35.1" customHeight="1"/>
    <row r="1060" ht="35.1" customHeight="1"/>
    <row r="1061" ht="35.1" customHeight="1"/>
    <row r="1062" ht="35.1" customHeight="1"/>
    <row r="1063" ht="35.1" customHeight="1"/>
    <row r="1064" ht="35.1" customHeight="1"/>
    <row r="1065" ht="35.1" customHeight="1"/>
    <row r="1066" ht="35.1" customHeight="1"/>
    <row r="1067" ht="35.1" customHeight="1"/>
    <row r="1068" ht="35.1" customHeight="1"/>
    <row r="1069" ht="35.1" customHeight="1"/>
    <row r="1070" ht="35.1" customHeight="1"/>
    <row r="1071" ht="35.1" customHeight="1"/>
    <row r="1072" ht="35.1" customHeight="1"/>
    <row r="1073" ht="35.1" customHeight="1"/>
    <row r="1074" ht="35.1" customHeight="1"/>
    <row r="1075" ht="35.1" customHeight="1"/>
    <row r="1076" ht="35.1" customHeight="1"/>
    <row r="1077" ht="35.1" customHeight="1"/>
    <row r="1078" ht="35.1" customHeight="1"/>
    <row r="1079" ht="35.1" customHeight="1"/>
    <row r="1080" ht="35.1" customHeight="1"/>
    <row r="1081" ht="35.1" customHeight="1"/>
    <row r="1082" ht="35.1" customHeight="1"/>
    <row r="1083" ht="35.1" customHeight="1"/>
    <row r="1084" ht="35.1" customHeight="1"/>
    <row r="1085" ht="35.1" customHeight="1"/>
    <row r="1086" ht="35.1" customHeight="1"/>
    <row r="1087" ht="35.1" customHeight="1"/>
    <row r="1088" ht="35.1" customHeight="1"/>
    <row r="1089" ht="35.1" customHeight="1"/>
    <row r="1090" ht="35.1" customHeight="1"/>
    <row r="1091" ht="35.1" customHeight="1"/>
    <row r="1092" ht="35.1" customHeight="1"/>
    <row r="1093" ht="35.1" customHeight="1"/>
    <row r="1094" ht="35.1" customHeight="1"/>
    <row r="1095" ht="35.1" customHeight="1"/>
    <row r="1096" ht="35.1" customHeight="1"/>
    <row r="1097" ht="35.1" customHeight="1"/>
    <row r="1098" ht="35.1" customHeight="1"/>
    <row r="1099" ht="35.1" customHeight="1"/>
    <row r="1100" ht="35.1" customHeight="1"/>
    <row r="1101" ht="35.1" customHeight="1"/>
    <row r="1102" ht="35.1" customHeight="1"/>
    <row r="1103" ht="35.1" customHeight="1"/>
    <row r="1104" ht="35.1" customHeight="1"/>
    <row r="1105" ht="35.1" customHeight="1"/>
    <row r="1106" ht="35.1" customHeight="1"/>
    <row r="1107" ht="35.1" customHeight="1"/>
    <row r="1108" ht="35.1" customHeight="1"/>
    <row r="1109" ht="35.1" customHeight="1"/>
    <row r="1110" ht="35.1" customHeight="1"/>
    <row r="1111" ht="35.1" customHeight="1"/>
    <row r="1112" ht="35.1" customHeight="1"/>
    <row r="1113" ht="35.1" customHeight="1"/>
    <row r="1114" ht="35.1" customHeight="1"/>
    <row r="1115" ht="35.1" customHeight="1"/>
    <row r="1116" ht="35.1" customHeight="1"/>
    <row r="1117" ht="35.1" customHeight="1"/>
    <row r="1118" ht="35.1" customHeight="1"/>
    <row r="1119" ht="35.1" customHeight="1"/>
    <row r="1120" ht="35.1" customHeight="1"/>
    <row r="1121" ht="35.1" customHeight="1"/>
    <row r="1122" ht="35.1" customHeight="1"/>
    <row r="1123" ht="35.1" customHeight="1"/>
    <row r="1124" ht="35.1" customHeight="1"/>
    <row r="1125" ht="35.1" customHeight="1"/>
    <row r="1126" ht="35.1" customHeight="1"/>
    <row r="1127" ht="35.1" customHeight="1"/>
    <row r="1128" ht="35.1" customHeight="1"/>
    <row r="1129" ht="35.1" customHeight="1"/>
    <row r="1130" ht="35.1" customHeight="1"/>
    <row r="1131" ht="35.1" customHeight="1"/>
    <row r="1132" ht="35.1" customHeight="1"/>
    <row r="1133" ht="35.1" customHeight="1"/>
    <row r="1134" ht="35.1" customHeight="1"/>
    <row r="1135" ht="35.1" customHeight="1"/>
    <row r="1136" ht="35.1" customHeight="1"/>
    <row r="1137" ht="35.1" customHeight="1"/>
    <row r="1138" ht="35.1" customHeight="1"/>
    <row r="1139" ht="35.1" customHeight="1"/>
    <row r="1140" ht="35.1" customHeight="1"/>
    <row r="1141" ht="35.1" customHeight="1"/>
    <row r="1142" ht="35.1" customHeight="1"/>
    <row r="1143" ht="35.1" customHeight="1"/>
    <row r="1144" ht="35.1" customHeight="1"/>
    <row r="1145" ht="35.1" customHeight="1"/>
    <row r="1146" ht="35.1" customHeight="1"/>
    <row r="1147" ht="35.1" customHeight="1"/>
    <row r="1148" ht="35.1" customHeight="1"/>
    <row r="1149" ht="35.1" customHeight="1"/>
    <row r="1150" ht="35.1" customHeight="1"/>
    <row r="1151" ht="35.1" customHeight="1"/>
    <row r="1152" ht="35.1" customHeight="1"/>
    <row r="1153" ht="35.1" customHeight="1"/>
    <row r="1154" ht="35.1" customHeight="1"/>
    <row r="1155" ht="35.1" customHeight="1"/>
    <row r="1156" ht="35.1" customHeight="1"/>
    <row r="1157" ht="35.1" customHeight="1"/>
    <row r="1158" ht="35.1" customHeight="1"/>
    <row r="1159" ht="35.1" customHeight="1"/>
    <row r="1160" ht="35.1" customHeight="1"/>
    <row r="1161" ht="35.1" customHeight="1"/>
    <row r="1162" ht="35.1" customHeight="1"/>
    <row r="1163" ht="35.1" customHeight="1"/>
    <row r="1164" ht="35.1" customHeight="1"/>
    <row r="1165" ht="35.1" customHeight="1"/>
    <row r="1166" ht="35.1" customHeight="1"/>
    <row r="1167" ht="35.1" customHeight="1"/>
    <row r="1168" ht="35.1" customHeight="1"/>
    <row r="1169" ht="35.1" customHeight="1"/>
    <row r="1170" ht="35.1" customHeight="1"/>
    <row r="1171" ht="35.1" customHeight="1"/>
    <row r="1172" ht="35.1" customHeight="1"/>
    <row r="1173" ht="35.1" customHeight="1"/>
    <row r="1174" ht="35.1" customHeight="1"/>
    <row r="1175" ht="35.1" customHeight="1"/>
    <row r="1176" ht="35.1" customHeight="1"/>
    <row r="1177" ht="35.1" customHeight="1"/>
    <row r="1178" ht="35.1" customHeight="1"/>
    <row r="1179" ht="35.1" customHeight="1"/>
    <row r="1180" ht="35.1" customHeight="1"/>
    <row r="1181" ht="35.1" customHeight="1"/>
    <row r="1182" ht="35.1" customHeight="1"/>
    <row r="1183" ht="35.1" customHeight="1"/>
    <row r="1184" ht="35.1" customHeight="1"/>
    <row r="1185" ht="35.1" customHeight="1"/>
    <row r="1186" ht="35.1" customHeight="1"/>
    <row r="1187" ht="35.1" customHeight="1"/>
    <row r="1188" ht="35.1" customHeight="1"/>
    <row r="1189" ht="35.1" customHeight="1"/>
    <row r="1190" ht="35.1" customHeight="1"/>
    <row r="1191" ht="35.1" customHeight="1"/>
    <row r="1192" ht="35.1" customHeight="1"/>
    <row r="1193" ht="35.1" customHeight="1"/>
    <row r="1194" ht="35.1" customHeight="1"/>
    <row r="1195" ht="35.1" customHeight="1"/>
    <row r="1196" ht="35.1" customHeight="1"/>
    <row r="1197" ht="35.1" customHeight="1"/>
    <row r="1198" ht="35.1" customHeight="1"/>
    <row r="1199" ht="35.1" customHeight="1"/>
    <row r="1200" ht="35.1" customHeight="1"/>
    <row r="1201" ht="35.1" customHeight="1"/>
    <row r="1202" ht="35.1" customHeight="1"/>
    <row r="1203" ht="35.1" customHeight="1"/>
    <row r="1204" ht="35.1" customHeight="1"/>
    <row r="1205" ht="35.1" customHeight="1"/>
    <row r="1206" ht="35.1" customHeight="1"/>
    <row r="1207" ht="35.1" customHeight="1"/>
    <row r="1208" ht="35.1" customHeight="1"/>
    <row r="1209" ht="35.1" customHeight="1"/>
    <row r="1210" ht="35.1" customHeight="1"/>
    <row r="1211" ht="35.1" customHeight="1"/>
    <row r="1212" ht="35.1" customHeight="1"/>
    <row r="1213" ht="35.1" customHeight="1"/>
    <row r="1214" ht="35.1" customHeight="1"/>
    <row r="1215" ht="35.1" customHeight="1"/>
    <row r="1216" ht="35.1" customHeight="1"/>
    <row r="1217" ht="35.1" customHeight="1"/>
    <row r="1218" ht="35.1" customHeight="1"/>
    <row r="1219" ht="35.1" customHeight="1"/>
    <row r="1220" ht="35.1" customHeight="1"/>
    <row r="1221" ht="35.1" customHeight="1"/>
    <row r="1222" ht="35.1" customHeight="1"/>
    <row r="1223" ht="35.1" customHeight="1"/>
    <row r="1224" ht="35.1" customHeight="1"/>
    <row r="1225" ht="35.1" customHeight="1"/>
    <row r="1226" ht="35.1" customHeight="1"/>
    <row r="1227" ht="35.1" customHeight="1"/>
    <row r="1228" ht="35.1" customHeight="1"/>
    <row r="1229" ht="35.1" customHeight="1"/>
    <row r="1230" ht="35.1" customHeight="1"/>
    <row r="1231" ht="35.1" customHeight="1"/>
    <row r="1232" ht="35.1" customHeight="1"/>
    <row r="1233" ht="35.1" customHeight="1"/>
    <row r="1234" ht="35.1" customHeight="1"/>
    <row r="1235" ht="35.1" customHeight="1"/>
    <row r="1236" ht="35.1" customHeight="1"/>
    <row r="1237" ht="35.1" customHeight="1"/>
    <row r="1238" ht="35.1" customHeight="1"/>
    <row r="1239" ht="35.1" customHeight="1"/>
    <row r="1240" ht="35.1" customHeight="1"/>
    <row r="1241" ht="35.1" customHeight="1"/>
    <row r="1242" ht="35.1" customHeight="1"/>
    <row r="1243" ht="35.1" customHeight="1"/>
    <row r="1244" ht="35.1" customHeight="1"/>
    <row r="1245" ht="35.1" customHeight="1"/>
    <row r="1246" ht="35.1" customHeight="1"/>
    <row r="1247" ht="35.1" customHeight="1"/>
    <row r="1248" ht="35.1" customHeight="1"/>
    <row r="1249" ht="35.1" customHeight="1"/>
    <row r="1250" ht="35.1" customHeight="1"/>
    <row r="1251" ht="35.1" customHeight="1"/>
    <row r="1252" ht="35.1" customHeight="1"/>
    <row r="1253" ht="35.1" customHeight="1"/>
    <row r="1254" ht="35.1" customHeight="1"/>
    <row r="1255" ht="35.1" customHeight="1"/>
    <row r="1256" ht="35.1" customHeight="1"/>
    <row r="1257" ht="35.1" customHeight="1"/>
    <row r="1258" ht="35.1" customHeight="1"/>
    <row r="1259" ht="35.1" customHeight="1"/>
    <row r="1260" ht="35.1" customHeight="1"/>
    <row r="1261" ht="35.1" customHeight="1"/>
    <row r="1262" ht="35.1" customHeight="1"/>
    <row r="1263" ht="35.1" customHeight="1"/>
    <row r="1264" ht="35.1" customHeight="1"/>
    <row r="1265" ht="35.1" customHeight="1"/>
    <row r="1266" ht="35.1" customHeight="1"/>
    <row r="1267" ht="35.1" customHeight="1"/>
    <row r="1268" ht="35.1" customHeight="1"/>
    <row r="1269" ht="35.1" customHeight="1"/>
    <row r="1270" ht="35.1" customHeight="1"/>
    <row r="1271" ht="35.1" customHeight="1"/>
    <row r="1272" ht="35.1" customHeight="1"/>
    <row r="1273" ht="35.1" customHeight="1"/>
    <row r="1274" ht="35.1" customHeight="1"/>
    <row r="1275" ht="35.1" customHeight="1"/>
    <row r="1276" ht="35.1" customHeight="1"/>
    <row r="1277" ht="35.1" customHeight="1"/>
    <row r="1278" ht="35.1" customHeight="1"/>
    <row r="1279" ht="35.1" customHeight="1"/>
    <row r="1280" ht="35.1" customHeight="1"/>
    <row r="1281" ht="35.1" customHeight="1"/>
    <row r="1282" ht="35.1" customHeight="1"/>
    <row r="1283" ht="35.1" customHeight="1"/>
    <row r="1284" ht="35.1" customHeight="1"/>
    <row r="1285" ht="35.1" customHeight="1"/>
    <row r="1286" ht="35.1" customHeight="1"/>
    <row r="1287" ht="35.1" customHeight="1"/>
    <row r="1288" ht="35.1" customHeight="1"/>
    <row r="1289" ht="35.1" customHeight="1"/>
    <row r="1290" ht="35.1" customHeight="1"/>
    <row r="1291" ht="35.1" customHeight="1"/>
    <row r="1292" ht="35.1" customHeight="1"/>
    <row r="1293" ht="35.1" customHeight="1"/>
    <row r="1294" ht="35.1" customHeight="1"/>
    <row r="1295" ht="35.1" customHeight="1"/>
    <row r="1296" ht="35.1" customHeight="1"/>
    <row r="1297" ht="35.1" customHeight="1"/>
    <row r="1298" ht="35.1" customHeight="1"/>
    <row r="1299" ht="35.1" customHeight="1"/>
    <row r="1300" ht="35.1" customHeight="1"/>
    <row r="1301" ht="35.1" customHeight="1"/>
    <row r="1302" ht="35.1" customHeight="1"/>
    <row r="1303" ht="35.1" customHeight="1"/>
    <row r="1304" ht="35.1" customHeight="1"/>
    <row r="1305" ht="35.1" customHeight="1"/>
    <row r="1306" ht="35.1" customHeight="1"/>
    <row r="1307" ht="35.1" customHeight="1"/>
    <row r="1308" ht="35.1" customHeight="1"/>
    <row r="1309" ht="35.1" customHeight="1"/>
    <row r="1310" ht="35.1" customHeight="1"/>
    <row r="1311" ht="35.1" customHeight="1"/>
    <row r="1312" ht="35.1" customHeight="1"/>
    <row r="1313" ht="35.1" customHeight="1"/>
    <row r="1314" ht="35.1" customHeight="1"/>
    <row r="1315" ht="35.1" customHeight="1"/>
    <row r="1316" ht="35.1" customHeight="1"/>
    <row r="1317" ht="35.1" customHeight="1"/>
    <row r="1318" ht="35.1" customHeight="1"/>
    <row r="1319" ht="35.1" customHeight="1"/>
    <row r="1320" ht="35.1" customHeight="1"/>
    <row r="1321" ht="35.1" customHeight="1"/>
    <row r="1322" ht="35.1" customHeight="1"/>
    <row r="1323" ht="35.1" customHeight="1"/>
    <row r="1324" ht="35.1" customHeight="1"/>
    <row r="1325" ht="35.1" customHeight="1"/>
    <row r="1326" ht="35.1" customHeight="1"/>
    <row r="1327" ht="35.1" customHeight="1"/>
    <row r="1328" ht="35.1" customHeight="1"/>
    <row r="1329" ht="35.1" customHeight="1"/>
    <row r="1330" ht="35.1" customHeight="1"/>
    <row r="1331" ht="35.1" customHeight="1"/>
    <row r="1332" ht="35.1" customHeight="1"/>
    <row r="1333" ht="35.1" customHeight="1"/>
    <row r="1334" ht="35.1" customHeight="1"/>
    <row r="1335" ht="35.1" customHeight="1"/>
    <row r="1336" ht="35.1" customHeight="1"/>
    <row r="1337" ht="35.1" customHeight="1"/>
    <row r="1338" ht="35.1" customHeight="1"/>
    <row r="1339" ht="35.1" customHeight="1"/>
    <row r="1340" ht="35.1" customHeight="1"/>
    <row r="1341" ht="35.1" customHeight="1"/>
    <row r="1342" ht="35.1" customHeight="1"/>
    <row r="1343" ht="35.1" customHeight="1"/>
    <row r="1344" ht="35.1" customHeight="1"/>
    <row r="1345" ht="35.1" customHeight="1"/>
    <row r="1346" ht="35.1" customHeight="1"/>
    <row r="1347" ht="35.1" customHeight="1"/>
    <row r="1348" ht="35.1" customHeight="1"/>
    <row r="1349" ht="35.1" customHeight="1"/>
    <row r="1350" ht="35.1" customHeight="1"/>
    <row r="1351" ht="35.1" customHeight="1"/>
    <row r="1352" ht="35.1" customHeight="1"/>
    <row r="1353" ht="35.1" customHeight="1"/>
    <row r="1354" ht="35.1" customHeight="1"/>
    <row r="1355" ht="35.1" customHeight="1"/>
    <row r="1356" ht="35.1" customHeight="1"/>
    <row r="1357" ht="35.1" customHeight="1"/>
    <row r="1358" ht="35.1" customHeight="1"/>
    <row r="1359" ht="35.1" customHeight="1"/>
    <row r="1360" ht="35.1" customHeight="1"/>
    <row r="1361" ht="35.1" customHeight="1"/>
    <row r="1362" ht="35.1" customHeight="1"/>
    <row r="1363" ht="35.1" customHeight="1"/>
    <row r="1364" ht="35.1" customHeight="1"/>
    <row r="1365" ht="35.1" customHeight="1"/>
    <row r="1366" ht="35.1" customHeight="1"/>
    <row r="1367" ht="35.1" customHeight="1"/>
    <row r="1368" ht="35.1" customHeight="1"/>
    <row r="1369" ht="35.1" customHeight="1"/>
    <row r="1370" ht="35.1" customHeight="1"/>
    <row r="1371" ht="35.1" customHeight="1"/>
    <row r="1372" ht="35.1" customHeight="1"/>
    <row r="1373" ht="35.1" customHeight="1"/>
    <row r="1374" ht="35.1" customHeight="1"/>
    <row r="1375" ht="35.1" customHeight="1"/>
    <row r="1376" ht="35.1" customHeight="1"/>
    <row r="1377" ht="35.1" customHeight="1"/>
    <row r="1378" ht="35.1" customHeight="1"/>
    <row r="1379" ht="35.1" customHeight="1"/>
    <row r="1380" ht="35.1" customHeight="1"/>
    <row r="1381" ht="35.1" customHeight="1"/>
    <row r="1382" ht="35.1" customHeight="1"/>
    <row r="1383" ht="35.1" customHeight="1"/>
    <row r="1384" ht="35.1" customHeight="1"/>
    <row r="1385" ht="35.1" customHeight="1"/>
    <row r="1386" ht="35.1" customHeight="1"/>
    <row r="1387" ht="35.1" customHeight="1"/>
    <row r="1388" ht="35.1" customHeight="1"/>
    <row r="1389" ht="35.1" customHeight="1"/>
    <row r="1390" ht="35.1" customHeight="1"/>
    <row r="1391" ht="35.1" customHeight="1"/>
    <row r="1392" ht="35.1" customHeight="1"/>
    <row r="1393" ht="35.1" customHeight="1"/>
    <row r="1394" ht="35.1" customHeight="1"/>
    <row r="1395" ht="35.1" customHeight="1"/>
    <row r="1396" ht="35.1" customHeight="1"/>
    <row r="1397" ht="35.1" customHeight="1"/>
    <row r="1398" ht="35.1" customHeight="1"/>
    <row r="1399" ht="35.1" customHeight="1"/>
    <row r="1400" ht="35.1" customHeight="1"/>
    <row r="1401" ht="35.1" customHeight="1"/>
    <row r="1402" ht="35.1" customHeight="1"/>
    <row r="1403" ht="35.1" customHeight="1"/>
    <row r="1404" ht="35.1" customHeight="1"/>
    <row r="1405" ht="35.1" customHeight="1"/>
    <row r="1406" ht="35.1" customHeight="1"/>
    <row r="1407" ht="35.1" customHeight="1"/>
    <row r="1408" ht="35.1" customHeight="1"/>
    <row r="1409" ht="35.1" customHeight="1"/>
    <row r="1410" ht="35.1" customHeight="1"/>
    <row r="1411" ht="35.1" customHeight="1"/>
    <row r="1412" ht="35.1" customHeight="1"/>
    <row r="1413" ht="35.1" customHeight="1"/>
    <row r="1414" ht="35.1" customHeight="1"/>
    <row r="1415" ht="35.1" customHeight="1"/>
    <row r="1416" ht="35.1" customHeight="1"/>
    <row r="1417" ht="35.1" customHeight="1"/>
    <row r="1418" ht="35.1" customHeight="1"/>
    <row r="1419" ht="35.1" customHeight="1"/>
    <row r="1420" ht="35.1" customHeight="1"/>
    <row r="1421" ht="35.1" customHeight="1"/>
    <row r="1422" ht="35.1" customHeight="1"/>
    <row r="1423" ht="35.1" customHeight="1"/>
    <row r="1424" ht="35.1" customHeight="1"/>
    <row r="1425" ht="35.1" customHeight="1"/>
    <row r="1426" ht="35.1" customHeight="1"/>
    <row r="1427" ht="35.1" customHeight="1"/>
    <row r="1428" ht="35.1" customHeight="1"/>
    <row r="1429" ht="35.1" customHeight="1"/>
    <row r="1430" ht="35.1" customHeight="1"/>
    <row r="1431" ht="35.1" customHeight="1"/>
    <row r="1432" ht="35.1" customHeight="1"/>
    <row r="1433" ht="35.1" customHeight="1"/>
    <row r="1434" ht="35.1" customHeight="1"/>
    <row r="1435" ht="35.1" customHeight="1"/>
    <row r="1436" ht="35.1" customHeight="1"/>
    <row r="1437" ht="35.1" customHeight="1"/>
    <row r="1438" ht="35.1" customHeight="1"/>
    <row r="1439" ht="35.1" customHeight="1"/>
    <row r="1440" ht="35.1" customHeight="1"/>
    <row r="1441" ht="35.1" customHeight="1"/>
    <row r="1442" ht="35.1" customHeight="1"/>
    <row r="1443" ht="35.1" customHeight="1"/>
    <row r="1444" ht="35.1" customHeight="1"/>
    <row r="1445" ht="35.1" customHeight="1"/>
    <row r="1446" ht="35.1" customHeight="1"/>
    <row r="1447" ht="35.1" customHeight="1"/>
    <row r="1448" ht="35.1" customHeight="1"/>
    <row r="1449" ht="35.1" customHeight="1"/>
    <row r="1450" ht="35.1" customHeight="1"/>
    <row r="1451" ht="35.1" customHeight="1"/>
    <row r="1452" ht="35.1" customHeight="1"/>
    <row r="1453" ht="35.1" customHeight="1"/>
    <row r="1454" ht="35.1" customHeight="1"/>
    <row r="1455" ht="35.1" customHeight="1"/>
    <row r="1456" ht="35.1" customHeight="1"/>
    <row r="1457" ht="35.1" customHeight="1"/>
    <row r="1458" ht="35.1" customHeight="1"/>
    <row r="1459" ht="35.1" customHeight="1"/>
    <row r="1460" ht="35.1" customHeight="1"/>
    <row r="1461" ht="35.1" customHeight="1"/>
    <row r="1462" ht="35.1" customHeight="1"/>
    <row r="1463" ht="35.1" customHeight="1"/>
    <row r="1464" ht="35.1" customHeight="1"/>
    <row r="1465" ht="35.1" customHeight="1"/>
    <row r="1466" ht="35.1" customHeight="1"/>
    <row r="1467" ht="35.1" customHeight="1"/>
    <row r="1468" ht="35.1" customHeight="1"/>
    <row r="1469" ht="35.1" customHeight="1"/>
    <row r="1470" ht="35.1" customHeight="1"/>
    <row r="1471" ht="35.1" customHeight="1"/>
    <row r="1472" ht="35.1" customHeight="1"/>
    <row r="1473" ht="35.1" customHeight="1"/>
    <row r="1474" ht="35.1" customHeight="1"/>
    <row r="1475" ht="35.1" customHeight="1"/>
    <row r="1476" ht="35.1" customHeight="1"/>
    <row r="1477" ht="35.1" customHeight="1"/>
    <row r="1478" ht="35.1" customHeight="1"/>
    <row r="1479" ht="35.1" customHeight="1"/>
    <row r="1480" ht="35.1" customHeight="1"/>
    <row r="1481" ht="35.1" customHeight="1"/>
    <row r="1482" ht="35.1" customHeight="1"/>
    <row r="1483" ht="35.1" customHeight="1"/>
    <row r="1484" ht="35.1" customHeight="1"/>
    <row r="1485" ht="35.1" customHeight="1"/>
    <row r="1486" ht="35.1" customHeight="1"/>
    <row r="1487" ht="35.1" customHeight="1"/>
    <row r="1488" ht="35.1" customHeight="1"/>
    <row r="1489" ht="35.1" customHeight="1"/>
    <row r="1490" ht="35.1" customHeight="1"/>
    <row r="1491" ht="35.1" customHeight="1"/>
    <row r="1492" ht="35.1" customHeight="1"/>
    <row r="1493" ht="35.1" customHeight="1"/>
    <row r="1494" ht="35.1" customHeight="1"/>
    <row r="1495" ht="35.1" customHeight="1"/>
    <row r="1496" ht="35.1" customHeight="1"/>
    <row r="1497" ht="35.1" customHeight="1"/>
    <row r="1498" ht="35.1" customHeight="1"/>
    <row r="1499" ht="35.1" customHeight="1"/>
    <row r="1500" ht="35.1" customHeight="1"/>
    <row r="1501" ht="35.1" customHeight="1"/>
    <row r="1502" ht="35.1" customHeight="1"/>
    <row r="1503" ht="35.1" customHeight="1"/>
    <row r="1504" ht="35.1" customHeight="1"/>
    <row r="1505" ht="35.1" customHeight="1"/>
    <row r="1506" ht="35.1" customHeight="1"/>
    <row r="1507" ht="35.1" customHeight="1"/>
    <row r="1508" ht="35.1" customHeight="1"/>
    <row r="1509" ht="35.1" customHeight="1"/>
    <row r="1510" ht="35.1" customHeight="1"/>
    <row r="1511" ht="35.1" customHeight="1"/>
    <row r="1512" ht="35.1" customHeight="1"/>
    <row r="1513" ht="35.1" customHeight="1"/>
    <row r="1514" ht="35.1" customHeight="1"/>
    <row r="1515" ht="35.1" customHeight="1"/>
    <row r="1516" ht="35.1" customHeight="1"/>
    <row r="1517" ht="35.1" customHeight="1"/>
    <row r="1518" ht="35.1" customHeight="1"/>
    <row r="1519" ht="35.1" customHeight="1"/>
    <row r="1520" ht="35.1" customHeight="1"/>
    <row r="1521" ht="35.1" customHeight="1"/>
    <row r="1522" ht="35.1" customHeight="1"/>
    <row r="1523" ht="35.1" customHeight="1"/>
    <row r="1524" ht="35.1" customHeight="1"/>
    <row r="1525" ht="35.1" customHeight="1"/>
    <row r="1526" ht="35.1" customHeight="1"/>
    <row r="1527" ht="35.1" customHeight="1"/>
    <row r="1528" ht="35.1" customHeight="1"/>
    <row r="1529" ht="35.1" customHeight="1"/>
    <row r="1530" ht="35.1" customHeight="1"/>
    <row r="1531" ht="35.1" customHeight="1"/>
    <row r="1532" ht="35.1" customHeight="1"/>
    <row r="1533" ht="35.1" customHeight="1"/>
    <row r="1534" ht="35.1" customHeight="1"/>
    <row r="1535" ht="35.1" customHeight="1"/>
    <row r="1536" ht="35.1" customHeight="1"/>
    <row r="1537" ht="35.1" customHeight="1"/>
    <row r="1538" ht="35.1" customHeight="1"/>
    <row r="1539" ht="35.1" customHeight="1"/>
    <row r="1540" ht="35.1" customHeight="1"/>
    <row r="1541" ht="35.1" customHeight="1"/>
    <row r="1542" ht="35.1" customHeight="1"/>
    <row r="1543" ht="35.1" customHeight="1"/>
    <row r="1544" ht="35.1" customHeight="1"/>
    <row r="1545" ht="35.1" customHeight="1"/>
    <row r="1546" ht="35.1" customHeight="1"/>
    <row r="1547" ht="35.1" customHeight="1"/>
    <row r="1548" ht="35.1" customHeight="1"/>
    <row r="1549" ht="35.1" customHeight="1"/>
    <row r="1550" ht="35.1" customHeight="1"/>
    <row r="1551" ht="35.1" customHeight="1"/>
    <row r="1552" ht="35.1" customHeight="1"/>
    <row r="1553" ht="35.1" customHeight="1"/>
    <row r="1554" ht="35.1" customHeight="1"/>
    <row r="1555" ht="35.1" customHeight="1"/>
    <row r="1556" ht="35.1" customHeight="1"/>
    <row r="1557" ht="35.1" customHeight="1"/>
    <row r="1558" ht="35.1" customHeight="1"/>
    <row r="1559" ht="35.1" customHeight="1"/>
    <row r="1560" ht="35.1" customHeight="1"/>
    <row r="1561" ht="35.1" customHeight="1"/>
    <row r="1562" ht="35.1" customHeight="1"/>
    <row r="1563" ht="35.1" customHeight="1"/>
    <row r="1564" ht="35.1" customHeight="1"/>
    <row r="1565" ht="35.1" customHeight="1"/>
    <row r="1566" ht="35.1" customHeight="1"/>
    <row r="1567" ht="35.1" customHeight="1"/>
    <row r="1568" ht="35.1" customHeight="1"/>
    <row r="1569" ht="35.1" customHeight="1"/>
    <row r="1570" ht="35.1" customHeight="1"/>
    <row r="1571" ht="35.1" customHeight="1"/>
    <row r="1572" ht="35.1" customHeight="1"/>
    <row r="1573" ht="35.1" customHeight="1"/>
    <row r="1574" ht="35.1" customHeight="1"/>
    <row r="1575" ht="35.1" customHeight="1"/>
    <row r="1576" ht="35.1" customHeight="1"/>
    <row r="1577" ht="35.1" customHeight="1"/>
    <row r="1578" ht="35.1" customHeight="1"/>
    <row r="1579" ht="35.1" customHeight="1"/>
    <row r="1580" ht="35.1" customHeight="1"/>
    <row r="1581" ht="35.1" customHeight="1"/>
    <row r="1582" ht="35.1" customHeight="1"/>
    <row r="1583" ht="35.1" customHeight="1"/>
    <row r="1584" ht="35.1" customHeight="1"/>
    <row r="1585" ht="35.1" customHeight="1"/>
    <row r="1586" ht="35.1" customHeight="1"/>
    <row r="1587" ht="35.1" customHeight="1"/>
    <row r="1588" ht="35.1" customHeight="1"/>
    <row r="1589" ht="35.1" customHeight="1"/>
    <row r="1590" ht="35.1" customHeight="1"/>
    <row r="1591" ht="35.1" customHeight="1"/>
    <row r="1592" ht="35.1" customHeight="1"/>
    <row r="1593" ht="35.1" customHeight="1"/>
    <row r="1594" ht="35.1" customHeight="1"/>
    <row r="1595" ht="35.1" customHeight="1"/>
    <row r="1596" ht="35.1" customHeight="1"/>
    <row r="1597" ht="35.1" customHeight="1"/>
    <row r="1598" ht="35.1" customHeight="1"/>
    <row r="1599" ht="35.1" customHeight="1"/>
    <row r="1600" ht="35.1" customHeight="1"/>
    <row r="1601" ht="35.1" customHeight="1"/>
    <row r="1602" ht="35.1" customHeight="1"/>
    <row r="1603" ht="35.1" customHeight="1"/>
    <row r="1604" ht="35.1" customHeight="1"/>
    <row r="1605" ht="35.1" customHeight="1"/>
    <row r="1606" ht="35.1" customHeight="1"/>
    <row r="1607" ht="35.1" customHeight="1"/>
    <row r="1608" ht="35.1" customHeight="1"/>
    <row r="1609" ht="35.1" customHeight="1"/>
    <row r="1610" ht="35.1" customHeight="1"/>
    <row r="1611" ht="35.1" customHeight="1"/>
    <row r="1612" ht="35.1" customHeight="1"/>
    <row r="1613" ht="35.1" customHeight="1"/>
    <row r="1614" ht="35.1" customHeight="1"/>
    <row r="1615" ht="35.1" customHeight="1"/>
    <row r="1616" ht="35.1" customHeight="1"/>
    <row r="1617" ht="35.1" customHeight="1"/>
    <row r="1618" ht="35.1" customHeight="1"/>
    <row r="1619" ht="35.1" customHeight="1"/>
    <row r="1620" ht="35.1" customHeight="1"/>
    <row r="1621" ht="35.1" customHeight="1"/>
    <row r="1622" ht="35.1" customHeight="1"/>
    <row r="1623" ht="35.1" customHeight="1"/>
    <row r="1624" ht="35.1" customHeight="1"/>
    <row r="1625" ht="35.1" customHeight="1"/>
    <row r="1626" ht="35.1" customHeight="1"/>
    <row r="1627" ht="35.1" customHeight="1"/>
    <row r="1628" ht="35.1" customHeight="1"/>
    <row r="1629" ht="35.1" customHeight="1"/>
    <row r="1630" ht="35.1" customHeight="1"/>
    <row r="1631" ht="35.1" customHeight="1"/>
    <row r="1632" ht="35.1" customHeight="1"/>
    <row r="1633" ht="35.1" customHeight="1"/>
    <row r="1634" ht="35.1" customHeight="1"/>
    <row r="1635" ht="35.1" customHeight="1"/>
    <row r="1636" ht="35.1" customHeight="1"/>
    <row r="1637" ht="35.1" customHeight="1"/>
    <row r="1638" ht="35.1" customHeight="1"/>
    <row r="1639" ht="35.1" customHeight="1"/>
    <row r="1640" ht="35.1" customHeight="1"/>
    <row r="1641" ht="35.1" customHeight="1"/>
    <row r="1642" ht="35.1" customHeight="1"/>
    <row r="1643" ht="35.1" customHeight="1"/>
    <row r="1644" ht="35.1" customHeight="1"/>
    <row r="1645" ht="35.1" customHeight="1"/>
    <row r="1646" ht="35.1" customHeight="1"/>
    <row r="1647" ht="35.1" customHeight="1"/>
    <row r="1648" ht="35.1" customHeight="1"/>
    <row r="1649" ht="35.1" customHeight="1"/>
    <row r="1650" ht="35.1" customHeight="1"/>
    <row r="1651" ht="35.1" customHeight="1"/>
    <row r="1652" ht="35.1" customHeight="1"/>
    <row r="1653" ht="35.1" customHeight="1"/>
    <row r="1654" ht="35.1" customHeight="1"/>
    <row r="1655" ht="35.1" customHeight="1"/>
    <row r="1656" ht="35.1" customHeight="1"/>
    <row r="1657" ht="35.1" customHeight="1"/>
    <row r="1658" ht="35.1" customHeight="1"/>
    <row r="1659" ht="35.1" customHeight="1"/>
    <row r="1660" ht="35.1" customHeight="1"/>
    <row r="1661" ht="35.1" customHeight="1"/>
    <row r="1662" ht="35.1" customHeight="1"/>
    <row r="1663" ht="35.1" customHeight="1"/>
    <row r="1664" ht="35.1" customHeight="1"/>
    <row r="1665" ht="35.1" customHeight="1"/>
    <row r="1666" ht="35.1" customHeight="1"/>
    <row r="1667" ht="35.1" customHeight="1"/>
    <row r="1668" ht="35.1" customHeight="1"/>
    <row r="1669" ht="35.1" customHeight="1"/>
    <row r="1670" ht="35.1" customHeight="1"/>
    <row r="1671" ht="35.1" customHeight="1"/>
    <row r="1672" ht="35.1" customHeight="1"/>
    <row r="1673" ht="35.1" customHeight="1"/>
    <row r="1674" ht="35.1" customHeight="1"/>
    <row r="1675" ht="35.1" customHeight="1"/>
    <row r="1676" ht="35.1" customHeight="1"/>
    <row r="1677" ht="35.1" customHeight="1"/>
    <row r="1678" ht="35.1" customHeight="1"/>
    <row r="1679" ht="35.1" customHeight="1"/>
    <row r="1680" ht="35.1" customHeight="1"/>
    <row r="1681" ht="35.1" customHeight="1"/>
    <row r="1682" ht="35.1" customHeight="1"/>
    <row r="1683" ht="35.1" customHeight="1"/>
    <row r="1684" ht="35.1" customHeight="1"/>
    <row r="1685" ht="35.1" customHeight="1"/>
    <row r="1686" ht="35.1" customHeight="1"/>
    <row r="1687" ht="35.1" customHeight="1"/>
    <row r="1688" ht="35.1" customHeight="1"/>
    <row r="1689" ht="35.1" customHeight="1"/>
    <row r="1690" ht="35.1" customHeight="1"/>
    <row r="1691" ht="35.1" customHeight="1"/>
    <row r="1692" ht="35.1" customHeight="1"/>
    <row r="1693" ht="35.1" customHeight="1"/>
    <row r="1694" ht="35.1" customHeight="1"/>
    <row r="1695" ht="35.1" customHeight="1"/>
    <row r="1696" ht="35.1" customHeight="1"/>
    <row r="1697" ht="35.1" customHeight="1"/>
    <row r="1698" ht="35.1" customHeight="1"/>
    <row r="1699" ht="35.1" customHeight="1"/>
    <row r="1700" ht="35.1" customHeight="1"/>
    <row r="1701" ht="35.1" customHeight="1"/>
    <row r="1702" ht="35.1" customHeight="1"/>
    <row r="1703" ht="35.1" customHeight="1"/>
    <row r="1704" ht="35.1" customHeight="1"/>
    <row r="1705" ht="35.1" customHeight="1"/>
    <row r="1706" ht="35.1" customHeight="1"/>
    <row r="1707" ht="35.1" customHeight="1"/>
    <row r="1708" ht="35.1" customHeight="1"/>
    <row r="1709" ht="35.1" customHeight="1"/>
    <row r="1710" ht="35.1" customHeight="1"/>
    <row r="1711" ht="35.1" customHeight="1"/>
    <row r="1712" ht="35.1" customHeight="1"/>
    <row r="1713" ht="35.1" customHeight="1"/>
    <row r="1714" ht="35.1" customHeight="1"/>
    <row r="1715" ht="35.1" customHeight="1"/>
    <row r="1716" ht="35.1" customHeight="1"/>
    <row r="1717" ht="35.1" customHeight="1"/>
    <row r="1718" ht="35.1" customHeight="1"/>
    <row r="1719" ht="35.1" customHeight="1"/>
    <row r="1720" ht="35.1" customHeight="1"/>
    <row r="1721" ht="35.1" customHeight="1"/>
    <row r="1722" ht="35.1" customHeight="1"/>
    <row r="1723" ht="35.1" customHeight="1"/>
    <row r="1724" ht="35.1" customHeight="1"/>
    <row r="1725" ht="35.1" customHeight="1"/>
    <row r="1726" ht="35.1" customHeight="1"/>
    <row r="1727" ht="35.1" customHeight="1"/>
    <row r="1728" ht="35.1" customHeight="1"/>
    <row r="1729" ht="35.1" customHeight="1"/>
    <row r="1730" ht="35.1" customHeight="1"/>
    <row r="1731" ht="35.1" customHeight="1"/>
    <row r="1732" ht="35.1" customHeight="1"/>
    <row r="1733" ht="35.1" customHeight="1"/>
    <row r="1734" ht="35.1" customHeight="1"/>
    <row r="1735" ht="35.1" customHeight="1"/>
    <row r="1736" ht="35.1" customHeight="1"/>
    <row r="1737" ht="35.1" customHeight="1"/>
    <row r="1738" ht="35.1" customHeight="1"/>
    <row r="1739" ht="35.1" customHeight="1"/>
    <row r="1740" ht="35.1" customHeight="1"/>
    <row r="1741" ht="35.1" customHeight="1"/>
    <row r="1742" ht="35.1" customHeight="1"/>
    <row r="1743" ht="35.1" customHeight="1"/>
    <row r="1744" ht="35.1" customHeight="1"/>
    <row r="1745" ht="35.1" customHeight="1"/>
    <row r="1746" ht="35.1" customHeight="1"/>
    <row r="1747" ht="35.1" customHeight="1"/>
    <row r="1748" ht="35.1" customHeight="1"/>
    <row r="1749" ht="35.1" customHeight="1"/>
    <row r="1750" ht="35.1" customHeight="1"/>
    <row r="1751" ht="35.1" customHeight="1"/>
    <row r="1752" ht="35.1" customHeight="1"/>
    <row r="1753" ht="35.1" customHeight="1"/>
    <row r="1754" ht="35.1" customHeight="1"/>
    <row r="1755" ht="35.1" customHeight="1"/>
    <row r="1756" ht="35.1" customHeight="1"/>
    <row r="1757" ht="35.1" customHeight="1"/>
    <row r="1758" ht="35.1" customHeight="1"/>
    <row r="1759" ht="35.1" customHeight="1"/>
    <row r="1760" ht="35.1" customHeight="1"/>
    <row r="1761" ht="35.1" customHeight="1"/>
    <row r="1762" ht="35.1" customHeight="1"/>
    <row r="1763" ht="35.1" customHeight="1"/>
    <row r="1764" ht="35.1" customHeight="1"/>
    <row r="1765" ht="35.1" customHeight="1"/>
    <row r="1766" ht="35.1" customHeight="1"/>
    <row r="1767" ht="35.1" customHeight="1"/>
    <row r="1768" ht="35.1" customHeight="1"/>
    <row r="1769" ht="35.1" customHeight="1"/>
    <row r="1770" ht="35.1" customHeight="1"/>
    <row r="1771" ht="35.1" customHeight="1"/>
    <row r="1772" ht="35.1" customHeight="1"/>
    <row r="1773" ht="35.1" customHeight="1"/>
    <row r="1774" ht="35.1" customHeight="1"/>
    <row r="1775" ht="35.1" customHeight="1"/>
    <row r="1776" ht="35.1" customHeight="1"/>
    <row r="1777" ht="35.1" customHeight="1"/>
    <row r="1778" ht="35.1" customHeight="1"/>
    <row r="1779" ht="35.1" customHeight="1"/>
    <row r="1780" ht="35.1" customHeight="1"/>
    <row r="1781" ht="35.1" customHeight="1"/>
    <row r="1782" ht="35.1" customHeight="1"/>
    <row r="1783" ht="35.1" customHeight="1"/>
    <row r="1784" ht="35.1" customHeight="1"/>
    <row r="1785" ht="35.1" customHeight="1"/>
    <row r="1786" ht="35.1" customHeight="1"/>
    <row r="1787" ht="35.1" customHeight="1"/>
    <row r="1788" ht="35.1" customHeight="1"/>
    <row r="1789" ht="35.1" customHeight="1"/>
    <row r="1790" ht="35.1" customHeight="1"/>
    <row r="1791" ht="35.1" customHeight="1"/>
    <row r="1792" ht="35.1" customHeight="1"/>
    <row r="1793" ht="35.1" customHeight="1"/>
    <row r="1794" ht="35.1" customHeight="1"/>
    <row r="1795" ht="35.1" customHeight="1"/>
    <row r="1796" ht="35.1" customHeight="1"/>
    <row r="1797" ht="35.1" customHeight="1"/>
    <row r="1798" ht="35.1" customHeight="1"/>
    <row r="1799" ht="35.1" customHeight="1"/>
    <row r="1800" ht="35.1" customHeight="1"/>
    <row r="1801" ht="35.1" customHeight="1"/>
    <row r="1802" ht="35.1" customHeight="1"/>
    <row r="1803" ht="35.1" customHeight="1"/>
    <row r="1804" ht="35.1" customHeight="1"/>
    <row r="1805" ht="35.1" customHeight="1"/>
    <row r="1806" ht="35.1" customHeight="1"/>
    <row r="1807" ht="35.1" customHeight="1"/>
    <row r="1808" ht="35.1" customHeight="1"/>
    <row r="1809" ht="35.1" customHeight="1"/>
    <row r="1810" ht="35.1" customHeight="1"/>
    <row r="1811" ht="35.1" customHeight="1"/>
    <row r="1812" ht="35.1" customHeight="1"/>
    <row r="1813" ht="35.1" customHeight="1"/>
    <row r="1814" ht="35.1" customHeight="1"/>
    <row r="1815" ht="35.1" customHeight="1"/>
    <row r="1816" ht="35.1" customHeight="1"/>
    <row r="1817" ht="35.1" customHeight="1"/>
    <row r="1818" ht="35.1" customHeight="1"/>
    <row r="1819" ht="35.1" customHeight="1"/>
    <row r="1820" ht="35.1" customHeight="1"/>
    <row r="1821" ht="35.1" customHeight="1"/>
    <row r="1822" ht="35.1" customHeight="1"/>
    <row r="1823" ht="35.1" customHeight="1"/>
    <row r="1824" ht="35.1" customHeight="1"/>
    <row r="1825" ht="35.1" customHeight="1"/>
    <row r="1826" ht="35.1" customHeight="1"/>
    <row r="1827" ht="35.1" customHeight="1"/>
    <row r="1828" ht="35.1" customHeight="1"/>
    <row r="1829" ht="35.1" customHeight="1"/>
    <row r="1830" ht="35.1" customHeight="1"/>
    <row r="1831" ht="35.1" customHeight="1"/>
    <row r="1832" ht="35.1" customHeight="1"/>
    <row r="1833" ht="35.1" customHeight="1"/>
    <row r="1834" ht="35.1" customHeight="1"/>
    <row r="1835" ht="35.1" customHeight="1"/>
    <row r="1836" ht="35.1" customHeight="1"/>
    <row r="1837" ht="35.1" customHeight="1"/>
    <row r="1838" ht="35.1" customHeight="1"/>
    <row r="1839" ht="35.1" customHeight="1"/>
    <row r="1840" ht="35.1" customHeight="1"/>
    <row r="1841" ht="35.1" customHeight="1"/>
    <row r="1842" ht="35.1" customHeight="1"/>
    <row r="1843" ht="35.1" customHeight="1"/>
    <row r="1844" ht="35.1" customHeight="1"/>
    <row r="1845" ht="35.1" customHeight="1"/>
    <row r="1846" ht="35.1" customHeight="1"/>
    <row r="1847" ht="35.1" customHeight="1"/>
    <row r="1848" ht="35.1" customHeight="1"/>
    <row r="1849" ht="35.1" customHeight="1"/>
    <row r="1850" ht="35.1" customHeight="1"/>
    <row r="1851" ht="35.1" customHeight="1"/>
    <row r="1852" ht="35.1" customHeight="1"/>
    <row r="1853" ht="35.1" customHeight="1"/>
    <row r="1854" ht="35.1" customHeight="1"/>
    <row r="1855" ht="35.1" customHeight="1"/>
    <row r="1856" ht="35.1" customHeight="1"/>
    <row r="1857" ht="35.1" customHeight="1"/>
    <row r="1858" ht="35.1" customHeight="1"/>
    <row r="1859" ht="35.1" customHeight="1"/>
    <row r="1860" ht="35.1" customHeight="1"/>
    <row r="1861" ht="35.1" customHeight="1"/>
    <row r="1862" ht="35.1" customHeight="1"/>
    <row r="1863" ht="35.1" customHeight="1"/>
    <row r="1864" ht="35.1" customHeight="1"/>
    <row r="1865" ht="35.1" customHeight="1"/>
    <row r="1866" ht="35.1" customHeight="1"/>
    <row r="1867" ht="35.1" customHeight="1"/>
    <row r="1868" ht="35.1" customHeight="1"/>
    <row r="1869" ht="35.1" customHeight="1"/>
    <row r="1870" ht="35.1" customHeight="1"/>
    <row r="1871" ht="35.1" customHeight="1"/>
    <row r="1872" ht="35.1" customHeight="1"/>
    <row r="1873" ht="35.1" customHeight="1"/>
    <row r="1874" ht="35.1" customHeight="1"/>
    <row r="1875" ht="35.1" customHeight="1"/>
    <row r="1876" ht="35.1" customHeight="1"/>
    <row r="1877" ht="35.1" customHeight="1"/>
    <row r="1878" ht="35.1" customHeight="1"/>
    <row r="1879" ht="35.1" customHeight="1"/>
    <row r="1880" ht="35.1" customHeight="1"/>
    <row r="1881" ht="35.1" customHeight="1"/>
    <row r="1882" ht="35.1" customHeight="1"/>
    <row r="1883" ht="35.1" customHeight="1"/>
    <row r="1884" ht="35.1" customHeight="1"/>
    <row r="1885" ht="35.1" customHeight="1"/>
    <row r="1886" ht="35.1" customHeight="1"/>
    <row r="1887" ht="35.1" customHeight="1"/>
    <row r="1888" ht="35.1" customHeight="1"/>
    <row r="1889" ht="35.1" customHeight="1"/>
    <row r="1890" ht="35.1" customHeight="1"/>
    <row r="1891" ht="35.1" customHeight="1"/>
    <row r="1892" ht="35.1" customHeight="1"/>
    <row r="1893" ht="35.1" customHeight="1"/>
    <row r="1894" ht="35.1" customHeight="1"/>
    <row r="1895" ht="35.1" customHeight="1"/>
    <row r="1896" ht="35.1" customHeight="1"/>
    <row r="1897" ht="35.1" customHeight="1"/>
    <row r="1898" ht="35.1" customHeight="1"/>
    <row r="1899" ht="35.1" customHeight="1"/>
    <row r="1900" ht="35.1" customHeight="1"/>
    <row r="1901" ht="35.1" customHeight="1"/>
    <row r="1902" ht="35.1" customHeight="1"/>
    <row r="1903" ht="35.1" customHeight="1"/>
    <row r="1904" ht="35.1" customHeight="1"/>
    <row r="1905" ht="35.1" customHeight="1"/>
    <row r="1906" ht="35.1" customHeight="1"/>
    <row r="1907" ht="35.1" customHeight="1"/>
    <row r="1908" ht="35.1" customHeight="1"/>
    <row r="1909" ht="35.1" customHeight="1"/>
    <row r="1910" ht="35.1" customHeight="1"/>
    <row r="1911" ht="35.1" customHeight="1"/>
    <row r="1912" ht="35.1" customHeight="1"/>
    <row r="1913" ht="35.1" customHeight="1"/>
    <row r="1914" ht="35.1" customHeight="1"/>
    <row r="1915" ht="35.1" customHeight="1"/>
    <row r="1916" ht="35.1" customHeight="1"/>
    <row r="1917" ht="35.1" customHeight="1"/>
    <row r="1918" ht="35.1" customHeight="1"/>
    <row r="1919" ht="35.1" customHeight="1"/>
    <row r="1920" ht="35.1" customHeight="1"/>
    <row r="1921" ht="35.1" customHeight="1"/>
    <row r="1922" ht="35.1" customHeight="1"/>
    <row r="1923" ht="35.1" customHeight="1"/>
    <row r="1924" ht="35.1" customHeight="1"/>
    <row r="1925" ht="35.1" customHeight="1"/>
    <row r="1926" ht="35.1" customHeight="1"/>
    <row r="1927" ht="35.1" customHeight="1"/>
    <row r="1928" ht="35.1" customHeight="1"/>
    <row r="1929" ht="35.1" customHeight="1"/>
    <row r="1930" ht="35.1" customHeight="1"/>
    <row r="1931" ht="35.1" customHeight="1"/>
    <row r="1932" ht="35.1" customHeight="1"/>
    <row r="1933" ht="35.1" customHeight="1"/>
    <row r="1934" ht="35.1" customHeight="1"/>
    <row r="1935" ht="35.1" customHeight="1"/>
    <row r="1936" ht="35.1" customHeight="1"/>
    <row r="1937" ht="35.1" customHeight="1"/>
    <row r="1938" ht="35.1" customHeight="1"/>
    <row r="1939" ht="35.1" customHeight="1"/>
    <row r="1940" ht="35.1" customHeight="1"/>
    <row r="1941" ht="35.1" customHeight="1"/>
    <row r="1942" ht="35.1" customHeight="1"/>
    <row r="1943" ht="35.1" customHeight="1"/>
    <row r="1944" ht="35.1" customHeight="1"/>
    <row r="1945" ht="35.1" customHeight="1"/>
    <row r="1946" ht="35.1" customHeight="1"/>
    <row r="1947" ht="35.1" customHeight="1"/>
    <row r="1948" ht="35.1" customHeight="1"/>
    <row r="1949" ht="35.1" customHeight="1"/>
    <row r="1950" ht="35.1" customHeight="1"/>
    <row r="1951" ht="35.1" customHeight="1"/>
    <row r="1952" ht="35.1" customHeight="1"/>
    <row r="1953" ht="35.1" customHeight="1"/>
    <row r="1954" ht="35.1" customHeight="1"/>
    <row r="1955" ht="35.1" customHeight="1"/>
    <row r="1956" ht="35.1" customHeight="1"/>
    <row r="1957" ht="35.1" customHeight="1"/>
    <row r="1958" ht="35.1" customHeight="1"/>
    <row r="1959" ht="35.1" customHeight="1"/>
    <row r="1960" ht="35.1" customHeight="1"/>
    <row r="1961" ht="35.1" customHeight="1"/>
    <row r="1962" ht="35.1" customHeight="1"/>
    <row r="1963" ht="35.1" customHeight="1"/>
    <row r="1964" ht="35.1" customHeight="1"/>
    <row r="1965" ht="35.1" customHeight="1"/>
    <row r="1966" ht="35.1" customHeight="1"/>
    <row r="1967" ht="35.1" customHeight="1"/>
    <row r="1968" ht="35.1" customHeight="1"/>
    <row r="1969" ht="35.1" customHeight="1"/>
    <row r="1970" ht="35.1" customHeight="1"/>
    <row r="1971" ht="35.1" customHeight="1"/>
    <row r="1972" ht="35.1" customHeight="1"/>
    <row r="1973" ht="35.1" customHeight="1"/>
    <row r="1974" ht="35.1" customHeight="1"/>
    <row r="1975" ht="35.1" customHeight="1"/>
    <row r="1976" ht="35.1" customHeight="1"/>
    <row r="1977" ht="35.1" customHeight="1"/>
    <row r="1978" ht="35.1" customHeight="1"/>
    <row r="1979" ht="35.1" customHeight="1"/>
    <row r="1980" ht="35.1" customHeight="1"/>
    <row r="1981" ht="35.1" customHeight="1"/>
    <row r="1982" ht="35.1" customHeight="1"/>
    <row r="1983" ht="35.1" customHeight="1"/>
    <row r="1984" ht="35.1" customHeight="1"/>
    <row r="1985" ht="35.1" customHeight="1"/>
    <row r="1986" ht="35.1" customHeight="1"/>
    <row r="1987" ht="35.1" customHeight="1"/>
    <row r="1988" ht="35.1" customHeight="1"/>
    <row r="1989" ht="35.1" customHeight="1"/>
    <row r="1990" ht="35.1" customHeight="1"/>
    <row r="1991" ht="35.1" customHeight="1"/>
    <row r="1992" ht="35.1" customHeight="1"/>
    <row r="1993" ht="35.1" customHeight="1"/>
    <row r="1994" ht="35.1" customHeight="1"/>
    <row r="1995" ht="35.1" customHeight="1"/>
    <row r="1996" ht="35.1" customHeight="1"/>
    <row r="1997" ht="35.1" customHeight="1"/>
    <row r="1998" ht="35.1" customHeight="1"/>
    <row r="1999" ht="35.1" customHeight="1"/>
    <row r="2000" ht="35.1" customHeight="1"/>
    <row r="2001" ht="35.1" customHeight="1"/>
    <row r="2002" ht="35.1" customHeight="1"/>
    <row r="2003" ht="35.1" customHeight="1"/>
    <row r="2004" ht="35.1" customHeight="1"/>
    <row r="2005" ht="35.1" customHeight="1"/>
    <row r="2006" ht="35.1" customHeight="1"/>
    <row r="2007" ht="35.1" customHeight="1"/>
    <row r="2008" ht="35.1" customHeight="1"/>
    <row r="2009" ht="35.1" customHeight="1"/>
    <row r="2010" ht="35.1" customHeight="1"/>
    <row r="2011" ht="35.1" customHeight="1"/>
    <row r="2012" ht="35.1" customHeight="1"/>
    <row r="2013" ht="35.1" customHeight="1"/>
    <row r="2014" ht="35.1" customHeight="1"/>
    <row r="2015" ht="35.1" customHeight="1"/>
    <row r="2016" ht="35.1" customHeight="1"/>
    <row r="2017" ht="35.1" customHeight="1"/>
    <row r="2018" ht="35.1" customHeight="1"/>
  </sheetData>
  <mergeCells count="2">
    <mergeCell ref="A2:O2"/>
    <mergeCell ref="O5:O15"/>
  </mergeCells>
  <printOptions horizontalCentered="1"/>
  <pageMargins left="0.590277777777778" right="0.590277777777778" top="0.511805555555556" bottom="0.751388888888889" header="0" footer="0.468055555555556"/>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O2019"/>
  <sheetViews>
    <sheetView showGridLines="0" showZeros="0" zoomScale="130" zoomScaleNormal="130" topLeftCell="A4" workbookViewId="0">
      <selection activeCell="H16" sqref="H16"/>
    </sheetView>
  </sheetViews>
  <sheetFormatPr defaultColWidth="9" defaultRowHeight="12" customHeight="1"/>
  <cols>
    <col min="1" max="1" width="21.625" customWidth="1"/>
    <col min="2" max="3" width="6.125" customWidth="1"/>
    <col min="4" max="7" width="6.125" style="222" customWidth="1"/>
    <col min="8" max="8" width="21.625" style="222" customWidth="1"/>
    <col min="9" max="14" width="6.125" style="222" customWidth="1"/>
    <col min="15" max="15" width="8.625" customWidth="1"/>
  </cols>
  <sheetData>
    <row r="1" s="219" customFormat="1" customHeight="1" spans="1:14">
      <c r="A1" s="8" t="s">
        <v>255</v>
      </c>
      <c r="D1" s="223"/>
      <c r="E1" s="223"/>
      <c r="F1" s="223"/>
      <c r="G1" s="223"/>
      <c r="H1" s="223"/>
      <c r="I1" s="223"/>
      <c r="J1" s="223"/>
      <c r="K1" s="223"/>
      <c r="L1" s="223"/>
      <c r="M1" s="223"/>
      <c r="N1" s="223"/>
    </row>
    <row r="2" s="220" customFormat="1" ht="21" customHeight="1" spans="1:15">
      <c r="A2" s="224" t="s">
        <v>256</v>
      </c>
      <c r="B2" s="224"/>
      <c r="C2" s="224"/>
      <c r="D2" s="224"/>
      <c r="E2" s="224"/>
      <c r="F2" s="224"/>
      <c r="G2" s="224"/>
      <c r="H2" s="224"/>
      <c r="I2" s="224"/>
      <c r="J2" s="224"/>
      <c r="K2" s="224"/>
      <c r="L2" s="224"/>
      <c r="M2" s="224"/>
      <c r="N2" s="224"/>
      <c r="O2" s="224"/>
    </row>
    <row r="3" s="219" customFormat="1" customHeight="1" spans="1:15">
      <c r="A3" s="225"/>
      <c r="B3" s="225"/>
      <c r="C3" s="225"/>
      <c r="D3" s="226"/>
      <c r="E3" s="226"/>
      <c r="F3" s="226"/>
      <c r="G3" s="226"/>
      <c r="H3" s="226"/>
      <c r="I3" s="226"/>
      <c r="J3" s="226"/>
      <c r="K3" s="226"/>
      <c r="L3" s="223"/>
      <c r="M3" s="223"/>
      <c r="N3" s="250"/>
      <c r="O3" s="250" t="s">
        <v>2</v>
      </c>
    </row>
    <row r="4" s="219" customFormat="1" ht="31.05" customHeight="1" spans="1:15">
      <c r="A4" s="227" t="s">
        <v>233</v>
      </c>
      <c r="B4" s="228" t="s">
        <v>257</v>
      </c>
      <c r="C4" s="228" t="s">
        <v>258</v>
      </c>
      <c r="D4" s="229" t="s">
        <v>6</v>
      </c>
      <c r="E4" s="229" t="s">
        <v>7</v>
      </c>
      <c r="F4" s="230" t="s">
        <v>8</v>
      </c>
      <c r="G4" s="230" t="s">
        <v>9</v>
      </c>
      <c r="H4" s="231" t="s">
        <v>236</v>
      </c>
      <c r="I4" s="228" t="s">
        <v>257</v>
      </c>
      <c r="J4" s="228" t="s">
        <v>238</v>
      </c>
      <c r="K4" s="229" t="s">
        <v>6</v>
      </c>
      <c r="L4" s="229" t="s">
        <v>7</v>
      </c>
      <c r="M4" s="230" t="s">
        <v>8</v>
      </c>
      <c r="N4" s="230" t="s">
        <v>9</v>
      </c>
      <c r="O4" s="251" t="s">
        <v>163</v>
      </c>
    </row>
    <row r="5" s="219" customFormat="1" ht="31.05" customHeight="1" spans="1:15">
      <c r="A5" s="232" t="s">
        <v>239</v>
      </c>
      <c r="B5" s="233">
        <v>1852</v>
      </c>
      <c r="C5" s="233">
        <v>1971</v>
      </c>
      <c r="D5" s="233">
        <v>3941</v>
      </c>
      <c r="E5" s="233">
        <v>3237</v>
      </c>
      <c r="F5" s="233">
        <f>E5/D5*100</f>
        <v>82.1365135752347</v>
      </c>
      <c r="G5" s="233">
        <f>E5-D5</f>
        <v>-704</v>
      </c>
      <c r="H5" s="234" t="s">
        <v>240</v>
      </c>
      <c r="I5" s="233">
        <v>4756</v>
      </c>
      <c r="J5" s="233">
        <v>11744</v>
      </c>
      <c r="K5" s="233">
        <v>8051</v>
      </c>
      <c r="L5" s="233">
        <v>6364</v>
      </c>
      <c r="M5" s="233">
        <f>L5/K5*100</f>
        <v>79.0460812321451</v>
      </c>
      <c r="N5" s="233">
        <v>-729</v>
      </c>
      <c r="O5" s="252" t="s">
        <v>259</v>
      </c>
    </row>
    <row r="6" s="219" customFormat="1" ht="31.05" customHeight="1" spans="1:15">
      <c r="A6" s="232" t="s">
        <v>242</v>
      </c>
      <c r="B6" s="233">
        <v>2448</v>
      </c>
      <c r="C6" s="233">
        <v>2527</v>
      </c>
      <c r="D6" s="233">
        <v>3484</v>
      </c>
      <c r="E6" s="233">
        <v>3484</v>
      </c>
      <c r="F6" s="233">
        <f>E6/D6*100</f>
        <v>100</v>
      </c>
      <c r="G6" s="233">
        <f t="shared" ref="G6:G12" si="0">E6-D6</f>
        <v>0</v>
      </c>
      <c r="H6" s="234" t="s">
        <v>243</v>
      </c>
      <c r="I6" s="233">
        <v>6316</v>
      </c>
      <c r="J6" s="233">
        <v>812</v>
      </c>
      <c r="K6" s="233">
        <v>792</v>
      </c>
      <c r="L6" s="233">
        <v>789</v>
      </c>
      <c r="M6" s="233">
        <f>L6/K6*100</f>
        <v>99.6212121212121</v>
      </c>
      <c r="N6" s="233">
        <f t="shared" ref="N6:N12" si="1">L6-K6</f>
        <v>-3</v>
      </c>
      <c r="O6" s="253"/>
    </row>
    <row r="7" s="219" customFormat="1" ht="31.05" customHeight="1" spans="1:15">
      <c r="A7" s="232" t="s">
        <v>244</v>
      </c>
      <c r="B7" s="233"/>
      <c r="C7" s="233">
        <v>1100</v>
      </c>
      <c r="D7" s="233"/>
      <c r="E7" s="233"/>
      <c r="F7" s="233"/>
      <c r="G7" s="233">
        <f t="shared" si="0"/>
        <v>0</v>
      </c>
      <c r="H7" s="234" t="s">
        <v>245</v>
      </c>
      <c r="I7" s="233">
        <v>77</v>
      </c>
      <c r="J7" s="233">
        <v>280</v>
      </c>
      <c r="K7" s="233">
        <v>286</v>
      </c>
      <c r="L7" s="233">
        <v>67</v>
      </c>
      <c r="M7" s="233">
        <f>L7/K7*100</f>
        <v>23.4265734265734</v>
      </c>
      <c r="N7" s="233">
        <f t="shared" si="1"/>
        <v>-219</v>
      </c>
      <c r="O7" s="253"/>
    </row>
    <row r="8" s="219" customFormat="1" ht="31.05" customHeight="1" spans="1:15">
      <c r="A8" s="232" t="s">
        <v>246</v>
      </c>
      <c r="B8" s="233"/>
      <c r="C8" s="233"/>
      <c r="D8" s="233"/>
      <c r="E8" s="233"/>
      <c r="F8" s="233"/>
      <c r="G8" s="233">
        <f t="shared" si="0"/>
        <v>0</v>
      </c>
      <c r="H8" s="234" t="s">
        <v>247</v>
      </c>
      <c r="I8" s="233"/>
      <c r="J8" s="233"/>
      <c r="K8" s="233"/>
      <c r="L8" s="233"/>
      <c r="M8" s="233"/>
      <c r="N8" s="233">
        <f t="shared" si="1"/>
        <v>0</v>
      </c>
      <c r="O8" s="253"/>
    </row>
    <row r="9" s="219" customFormat="1" ht="31.05" customHeight="1" spans="1:15">
      <c r="A9" s="232" t="s">
        <v>248</v>
      </c>
      <c r="B9" s="233">
        <v>10961</v>
      </c>
      <c r="C9" s="233">
        <v>8519</v>
      </c>
      <c r="D9" s="233">
        <v>2707</v>
      </c>
      <c r="E9" s="233">
        <v>3411</v>
      </c>
      <c r="F9" s="233">
        <f>E9/D9*100</f>
        <v>126.00664942741</v>
      </c>
      <c r="G9" s="233">
        <f t="shared" si="0"/>
        <v>704</v>
      </c>
      <c r="H9" s="234" t="s">
        <v>249</v>
      </c>
      <c r="I9" s="233">
        <v>1059</v>
      </c>
      <c r="J9" s="233">
        <v>884</v>
      </c>
      <c r="K9" s="233">
        <v>1477</v>
      </c>
      <c r="L9" s="233">
        <v>1082</v>
      </c>
      <c r="M9" s="233">
        <f>L9/K9*100</f>
        <v>73.2566012186865</v>
      </c>
      <c r="N9" s="233">
        <f t="shared" si="1"/>
        <v>-395</v>
      </c>
      <c r="O9" s="253"/>
    </row>
    <row r="10" s="219" customFormat="1" ht="31.05" customHeight="1" spans="1:15">
      <c r="A10" s="235"/>
      <c r="B10" s="233"/>
      <c r="C10" s="233"/>
      <c r="D10" s="233"/>
      <c r="E10" s="233"/>
      <c r="F10" s="233"/>
      <c r="G10" s="233">
        <f t="shared" si="0"/>
        <v>0</v>
      </c>
      <c r="H10" s="234" t="s">
        <v>260</v>
      </c>
      <c r="I10" s="233">
        <v>35</v>
      </c>
      <c r="J10" s="233">
        <v>3106</v>
      </c>
      <c r="K10" s="233"/>
      <c r="L10" s="233"/>
      <c r="M10" s="233"/>
      <c r="N10" s="233">
        <f t="shared" si="1"/>
        <v>0</v>
      </c>
      <c r="O10" s="253"/>
    </row>
    <row r="11" s="219" customFormat="1" ht="31.05" customHeight="1" spans="1:15">
      <c r="A11" s="236"/>
      <c r="B11" s="233"/>
      <c r="C11" s="233"/>
      <c r="D11" s="233"/>
      <c r="E11" s="233"/>
      <c r="F11" s="233"/>
      <c r="G11" s="233">
        <f t="shared" si="0"/>
        <v>0</v>
      </c>
      <c r="H11" s="237"/>
      <c r="I11" s="233"/>
      <c r="J11" s="233"/>
      <c r="K11" s="233"/>
      <c r="L11" s="233"/>
      <c r="M11" s="233"/>
      <c r="N11" s="233"/>
      <c r="O11" s="253"/>
    </row>
    <row r="12" s="219" customFormat="1" ht="31.05" customHeight="1" spans="1:15">
      <c r="A12" s="238" t="s">
        <v>250</v>
      </c>
      <c r="B12" s="233">
        <f>SUM(B5:B10)</f>
        <v>15261</v>
      </c>
      <c r="C12" s="233">
        <f>SUM(C5:C10)</f>
        <v>14117</v>
      </c>
      <c r="D12" s="233">
        <f>SUM(D5:D10)</f>
        <v>10132</v>
      </c>
      <c r="E12" s="233">
        <f>SUM(E5:E10)</f>
        <v>10132</v>
      </c>
      <c r="F12" s="233">
        <f>E12/D12*100</f>
        <v>100</v>
      </c>
      <c r="G12" s="233">
        <f t="shared" si="0"/>
        <v>0</v>
      </c>
      <c r="H12" s="239" t="s">
        <v>251</v>
      </c>
      <c r="I12" s="233">
        <f>SUM(I5:I11)</f>
        <v>12243</v>
      </c>
      <c r="J12" s="233">
        <f>SUM(J5:J10)</f>
        <v>16826</v>
      </c>
      <c r="K12" s="233">
        <f>SUM(K5:K11)</f>
        <v>10606</v>
      </c>
      <c r="L12" s="233">
        <f>SUM(L5:L11)</f>
        <v>8302</v>
      </c>
      <c r="M12" s="233">
        <f>L12/K12*100</f>
        <v>78.2764472939845</v>
      </c>
      <c r="N12" s="233">
        <f t="shared" si="1"/>
        <v>-2304</v>
      </c>
      <c r="O12" s="253"/>
    </row>
    <row r="13" s="219" customFormat="1" ht="31.05" customHeight="1" spans="1:15">
      <c r="A13" s="240"/>
      <c r="B13" s="233"/>
      <c r="C13" s="233"/>
      <c r="D13" s="233"/>
      <c r="E13" s="233"/>
      <c r="F13" s="233"/>
      <c r="G13" s="233"/>
      <c r="H13" s="237" t="s">
        <v>68</v>
      </c>
      <c r="I13" s="233">
        <v>3205</v>
      </c>
      <c r="J13" s="233"/>
      <c r="K13" s="233">
        <v>2235</v>
      </c>
      <c r="L13" s="233">
        <v>2235</v>
      </c>
      <c r="M13" s="233">
        <f>L13/K13*100</f>
        <v>100</v>
      </c>
      <c r="N13" s="233">
        <v>0</v>
      </c>
      <c r="O13" s="253"/>
    </row>
    <row r="14" s="219" customFormat="1" ht="31.05" customHeight="1" spans="1:15">
      <c r="A14" s="240" t="s">
        <v>252</v>
      </c>
      <c r="B14" s="233">
        <v>2896</v>
      </c>
      <c r="C14" s="233">
        <v>2709</v>
      </c>
      <c r="D14" s="233">
        <v>2709</v>
      </c>
      <c r="E14" s="233">
        <v>2709</v>
      </c>
      <c r="F14" s="233">
        <v>100</v>
      </c>
      <c r="G14" s="233">
        <f>E14-D14</f>
        <v>0</v>
      </c>
      <c r="H14" s="237" t="s">
        <v>76</v>
      </c>
      <c r="I14" s="233">
        <v>2709</v>
      </c>
      <c r="J14" s="233"/>
      <c r="K14" s="233"/>
      <c r="L14" s="233">
        <v>2304</v>
      </c>
      <c r="M14" s="233"/>
      <c r="N14" s="233">
        <f>L14-K14</f>
        <v>2304</v>
      </c>
      <c r="O14" s="253"/>
    </row>
    <row r="15" s="219" customFormat="1" ht="31.05" customHeight="1" spans="1:15">
      <c r="A15" s="241"/>
      <c r="B15" s="233"/>
      <c r="C15" s="233"/>
      <c r="D15" s="233"/>
      <c r="E15" s="233"/>
      <c r="F15" s="233"/>
      <c r="G15" s="233"/>
      <c r="H15" s="242"/>
      <c r="I15" s="233"/>
      <c r="J15" s="233"/>
      <c r="K15" s="233"/>
      <c r="L15" s="233"/>
      <c r="M15" s="233"/>
      <c r="N15" s="233"/>
      <c r="O15" s="253"/>
    </row>
    <row r="16" s="219" customFormat="1" ht="31.05" customHeight="1" spans="1:15">
      <c r="A16" s="243" t="s">
        <v>253</v>
      </c>
      <c r="B16" s="244">
        <f>B14+B12</f>
        <v>18157</v>
      </c>
      <c r="C16" s="244">
        <f>C14+C12</f>
        <v>16826</v>
      </c>
      <c r="D16" s="244">
        <f>D14+D12</f>
        <v>12841</v>
      </c>
      <c r="E16" s="244">
        <f>E14+E12</f>
        <v>12841</v>
      </c>
      <c r="F16" s="244">
        <f>E16/D16*100</f>
        <v>100</v>
      </c>
      <c r="G16" s="244">
        <f>E16-D16</f>
        <v>0</v>
      </c>
      <c r="H16" s="245" t="s">
        <v>254</v>
      </c>
      <c r="I16" s="244">
        <f>I14+I12+I13</f>
        <v>18157</v>
      </c>
      <c r="J16" s="244">
        <f>J14+J12+J13</f>
        <v>16826</v>
      </c>
      <c r="K16" s="244">
        <f>K14+K12+K13</f>
        <v>12841</v>
      </c>
      <c r="L16" s="244">
        <f>L14+L12+L13</f>
        <v>12841</v>
      </c>
      <c r="M16" s="244">
        <f>L16/K16*100</f>
        <v>100</v>
      </c>
      <c r="N16" s="244">
        <f>N14+N12+N13</f>
        <v>0</v>
      </c>
      <c r="O16" s="254"/>
    </row>
    <row r="17" s="221" customFormat="1" ht="13.05" customHeight="1" spans="1:14">
      <c r="A17" s="246"/>
      <c r="B17" s="247"/>
      <c r="C17" s="247"/>
      <c r="D17" s="248"/>
      <c r="E17" s="248"/>
      <c r="F17" s="248"/>
      <c r="G17" s="248"/>
      <c r="H17" s="248"/>
      <c r="I17" s="248"/>
      <c r="J17" s="248"/>
      <c r="K17" s="248"/>
      <c r="L17" s="248"/>
      <c r="M17" s="248"/>
      <c r="N17" s="249"/>
    </row>
    <row r="18" s="221" customFormat="1" ht="13.05" customHeight="1" spans="4:14">
      <c r="D18" s="249"/>
      <c r="E18" s="249"/>
      <c r="F18" s="249"/>
      <c r="G18" s="249"/>
      <c r="H18" s="249"/>
      <c r="I18" s="249"/>
      <c r="J18" s="249"/>
      <c r="K18" s="249"/>
      <c r="L18" s="249"/>
      <c r="M18" s="249"/>
      <c r="N18" s="249"/>
    </row>
    <row r="19" s="221" customFormat="1" ht="13.05" customHeight="1" spans="4:14">
      <c r="D19" s="249"/>
      <c r="E19" s="249"/>
      <c r="F19" s="249"/>
      <c r="G19" s="249"/>
      <c r="H19" s="249"/>
      <c r="I19" s="249"/>
      <c r="J19" s="249"/>
      <c r="K19" s="249"/>
      <c r="L19" s="249"/>
      <c r="M19" s="249"/>
      <c r="N19" s="249"/>
    </row>
    <row r="20" s="221" customFormat="1" ht="13.05" customHeight="1" spans="4:14">
      <c r="D20" s="249"/>
      <c r="E20" s="249"/>
      <c r="F20" s="249"/>
      <c r="G20" s="249"/>
      <c r="H20" s="249"/>
      <c r="I20" s="249"/>
      <c r="J20" s="249"/>
      <c r="K20" s="249"/>
      <c r="L20" s="249"/>
      <c r="M20" s="249"/>
      <c r="N20" s="249"/>
    </row>
    <row r="21" s="221" customFormat="1" ht="13.05" customHeight="1" spans="4:14">
      <c r="D21" s="249"/>
      <c r="E21" s="249"/>
      <c r="F21" s="249"/>
      <c r="G21" s="249"/>
      <c r="H21" s="249"/>
      <c r="I21" s="249"/>
      <c r="J21" s="249"/>
      <c r="K21" s="249"/>
      <c r="L21" s="249"/>
      <c r="M21" s="249"/>
      <c r="N21" s="249"/>
    </row>
    <row r="22" s="221" customFormat="1" ht="13.05" customHeight="1" spans="4:14">
      <c r="D22" s="249"/>
      <c r="E22" s="249"/>
      <c r="F22" s="249"/>
      <c r="G22" s="249"/>
      <c r="H22" s="249"/>
      <c r="I22" s="249"/>
      <c r="J22" s="249"/>
      <c r="K22" s="249"/>
      <c r="L22" s="249"/>
      <c r="M22" s="249"/>
      <c r="N22" s="249"/>
    </row>
    <row r="23" s="221" customFormat="1" ht="13.05" customHeight="1" spans="4:14">
      <c r="D23" s="249"/>
      <c r="E23" s="249"/>
      <c r="F23" s="249"/>
      <c r="G23" s="249"/>
      <c r="H23" s="249"/>
      <c r="I23" s="249"/>
      <c r="J23" s="249"/>
      <c r="K23" s="249"/>
      <c r="L23" s="249"/>
      <c r="M23" s="249"/>
      <c r="N23" s="249"/>
    </row>
    <row r="24" s="221" customFormat="1" ht="13.05" customHeight="1" spans="4:14">
      <c r="D24" s="249"/>
      <c r="E24" s="249"/>
      <c r="F24" s="249"/>
      <c r="G24" s="249"/>
      <c r="H24" s="249"/>
      <c r="I24" s="249"/>
      <c r="J24" s="249"/>
      <c r="K24" s="249"/>
      <c r="L24" s="249"/>
      <c r="M24" s="249"/>
      <c r="N24" s="249"/>
    </row>
    <row r="25" s="221" customFormat="1" ht="13.05" customHeight="1" spans="4:14">
      <c r="D25" s="249"/>
      <c r="E25" s="249"/>
      <c r="F25" s="249"/>
      <c r="G25" s="249"/>
      <c r="H25" s="249"/>
      <c r="I25" s="249"/>
      <c r="J25" s="249"/>
      <c r="K25" s="249"/>
      <c r="L25" s="249"/>
      <c r="M25" s="249"/>
      <c r="N25" s="249"/>
    </row>
    <row r="26" s="221" customFormat="1" ht="13.05" customHeight="1" spans="4:14">
      <c r="D26" s="249"/>
      <c r="E26" s="249"/>
      <c r="F26" s="249"/>
      <c r="G26" s="249"/>
      <c r="H26" s="249"/>
      <c r="I26" s="249"/>
      <c r="J26" s="249"/>
      <c r="K26" s="249"/>
      <c r="L26" s="249"/>
      <c r="M26" s="249"/>
      <c r="N26" s="249"/>
    </row>
    <row r="27" s="221" customFormat="1" ht="13.05" customHeight="1" spans="4:14">
      <c r="D27" s="249"/>
      <c r="E27" s="249"/>
      <c r="F27" s="249"/>
      <c r="G27" s="249"/>
      <c r="H27" s="249"/>
      <c r="I27" s="249"/>
      <c r="J27" s="249"/>
      <c r="K27" s="249"/>
      <c r="L27" s="249"/>
      <c r="M27" s="249"/>
      <c r="N27" s="249"/>
    </row>
    <row r="28" s="221" customFormat="1" ht="13.05" customHeight="1" spans="4:14">
      <c r="D28" s="249"/>
      <c r="E28" s="249"/>
      <c r="F28" s="249"/>
      <c r="G28" s="249"/>
      <c r="H28" s="249"/>
      <c r="I28" s="249"/>
      <c r="J28" s="249"/>
      <c r="K28" s="249"/>
      <c r="L28" s="249"/>
      <c r="M28" s="249"/>
      <c r="N28" s="249"/>
    </row>
    <row r="29" s="221" customFormat="1" ht="13.05" customHeight="1" spans="4:14">
      <c r="D29" s="249"/>
      <c r="E29" s="249"/>
      <c r="F29" s="249"/>
      <c r="G29" s="249"/>
      <c r="H29" s="249"/>
      <c r="I29" s="249"/>
      <c r="J29" s="249"/>
      <c r="K29" s="249"/>
      <c r="L29" s="249"/>
      <c r="M29" s="249"/>
      <c r="N29" s="249"/>
    </row>
    <row r="30" s="221" customFormat="1" ht="13.05" customHeight="1" spans="4:14">
      <c r="D30" s="249"/>
      <c r="E30" s="249"/>
      <c r="F30" s="249"/>
      <c r="G30" s="249"/>
      <c r="H30" s="249"/>
      <c r="I30" s="249"/>
      <c r="J30" s="249"/>
      <c r="K30" s="249"/>
      <c r="L30" s="249"/>
      <c r="M30" s="249"/>
      <c r="N30" s="249"/>
    </row>
    <row r="31" s="221" customFormat="1" ht="13.05" customHeight="1" spans="4:14">
      <c r="D31" s="249"/>
      <c r="E31" s="249"/>
      <c r="F31" s="249"/>
      <c r="G31" s="249"/>
      <c r="H31" s="249"/>
      <c r="I31" s="249"/>
      <c r="J31" s="249"/>
      <c r="K31" s="249"/>
      <c r="L31" s="249"/>
      <c r="M31" s="249"/>
      <c r="N31" s="249"/>
    </row>
    <row r="32" s="221" customFormat="1" ht="13.05" customHeight="1" spans="4:14">
      <c r="D32" s="249"/>
      <c r="E32" s="249"/>
      <c r="F32" s="249"/>
      <c r="G32" s="249"/>
      <c r="H32" s="249"/>
      <c r="I32" s="249"/>
      <c r="J32" s="249"/>
      <c r="K32" s="249"/>
      <c r="L32" s="249"/>
      <c r="M32" s="249"/>
      <c r="N32" s="249"/>
    </row>
    <row r="33" s="221" customFormat="1" ht="13.05" customHeight="1" spans="4:14">
      <c r="D33" s="249"/>
      <c r="E33" s="249"/>
      <c r="F33" s="249"/>
      <c r="G33" s="249"/>
      <c r="H33" s="249"/>
      <c r="I33" s="249"/>
      <c r="J33" s="249"/>
      <c r="K33" s="249"/>
      <c r="L33" s="249"/>
      <c r="M33" s="249"/>
      <c r="N33" s="249"/>
    </row>
    <row r="34" s="221" customFormat="1" ht="13.05" customHeight="1" spans="4:14">
      <c r="D34" s="249"/>
      <c r="E34" s="249"/>
      <c r="F34" s="249"/>
      <c r="G34" s="249"/>
      <c r="H34" s="249"/>
      <c r="I34" s="249"/>
      <c r="J34" s="249"/>
      <c r="K34" s="249"/>
      <c r="L34" s="249"/>
      <c r="M34" s="249"/>
      <c r="N34" s="249"/>
    </row>
    <row r="35" s="221" customFormat="1" ht="13.05" customHeight="1" spans="4:14">
      <c r="D35" s="249"/>
      <c r="E35" s="249"/>
      <c r="F35" s="249"/>
      <c r="G35" s="249"/>
      <c r="H35" s="249"/>
      <c r="I35" s="249"/>
      <c r="J35" s="249"/>
      <c r="K35" s="249"/>
      <c r="L35" s="249"/>
      <c r="M35" s="249"/>
      <c r="N35" s="249"/>
    </row>
    <row r="36" s="221" customFormat="1" ht="13.05" customHeight="1" spans="4:14">
      <c r="D36" s="249"/>
      <c r="E36" s="249"/>
      <c r="F36" s="249"/>
      <c r="G36" s="249"/>
      <c r="H36" s="249"/>
      <c r="I36" s="249"/>
      <c r="J36" s="249"/>
      <c r="K36" s="249"/>
      <c r="L36" s="249"/>
      <c r="M36" s="249"/>
      <c r="N36" s="249"/>
    </row>
    <row r="37" s="221" customFormat="1" ht="13.05" customHeight="1" spans="4:14">
      <c r="D37" s="249"/>
      <c r="E37" s="249"/>
      <c r="F37" s="249"/>
      <c r="G37" s="249"/>
      <c r="H37" s="249"/>
      <c r="I37" s="249"/>
      <c r="J37" s="249"/>
      <c r="K37" s="249"/>
      <c r="L37" s="249"/>
      <c r="M37" s="249"/>
      <c r="N37" s="249"/>
    </row>
    <row r="38" s="221" customFormat="1" ht="13.05" customHeight="1" spans="4:14">
      <c r="D38" s="249"/>
      <c r="E38" s="249"/>
      <c r="F38" s="249"/>
      <c r="G38" s="249"/>
      <c r="H38" s="249"/>
      <c r="I38" s="249"/>
      <c r="J38" s="249"/>
      <c r="K38" s="249"/>
      <c r="L38" s="249"/>
      <c r="M38" s="249"/>
      <c r="N38" s="249"/>
    </row>
    <row r="39" s="221" customFormat="1" ht="13.05" customHeight="1" spans="4:14">
      <c r="D39" s="249"/>
      <c r="E39" s="249"/>
      <c r="F39" s="249"/>
      <c r="G39" s="249"/>
      <c r="H39" s="249"/>
      <c r="I39" s="249"/>
      <c r="J39" s="249"/>
      <c r="K39" s="249"/>
      <c r="L39" s="249"/>
      <c r="M39" s="249"/>
      <c r="N39" s="249"/>
    </row>
    <row r="40" s="221" customFormat="1" ht="13.05" customHeight="1" spans="4:14">
      <c r="D40" s="249"/>
      <c r="E40" s="249"/>
      <c r="F40" s="249"/>
      <c r="G40" s="249"/>
      <c r="H40" s="249"/>
      <c r="I40" s="249"/>
      <c r="J40" s="249"/>
      <c r="K40" s="249"/>
      <c r="L40" s="249"/>
      <c r="M40" s="249"/>
      <c r="N40" s="249"/>
    </row>
    <row r="41" s="221" customFormat="1" ht="13.05" customHeight="1" spans="4:14">
      <c r="D41" s="249"/>
      <c r="E41" s="249"/>
      <c r="F41" s="249"/>
      <c r="G41" s="249"/>
      <c r="H41" s="249"/>
      <c r="I41" s="249"/>
      <c r="J41" s="249"/>
      <c r="K41" s="249"/>
      <c r="L41" s="249"/>
      <c r="M41" s="249"/>
      <c r="N41" s="249"/>
    </row>
    <row r="42" s="221" customFormat="1" ht="13.05" customHeight="1" spans="4:14">
      <c r="D42" s="249"/>
      <c r="E42" s="249"/>
      <c r="F42" s="249"/>
      <c r="G42" s="249"/>
      <c r="H42" s="249"/>
      <c r="I42" s="249"/>
      <c r="J42" s="249"/>
      <c r="K42" s="249"/>
      <c r="L42" s="249"/>
      <c r="M42" s="249"/>
      <c r="N42" s="249"/>
    </row>
    <row r="43" s="221" customFormat="1" ht="13.05" customHeight="1" spans="4:14">
      <c r="D43" s="249"/>
      <c r="E43" s="249"/>
      <c r="F43" s="249"/>
      <c r="G43" s="249"/>
      <c r="H43" s="249"/>
      <c r="I43" s="249"/>
      <c r="J43" s="249"/>
      <c r="K43" s="249"/>
      <c r="L43" s="249"/>
      <c r="M43" s="249"/>
      <c r="N43" s="249"/>
    </row>
    <row r="44" ht="35.1" customHeight="1"/>
    <row r="45" ht="35.1" customHeight="1"/>
    <row r="46" ht="35.1" customHeight="1"/>
    <row r="47" ht="35.1" customHeight="1"/>
    <row r="48" ht="35.1" customHeight="1"/>
    <row r="49" ht="35.1" customHeight="1"/>
    <row r="50" ht="35.1" customHeight="1"/>
    <row r="51" ht="35.1" customHeight="1"/>
    <row r="52" ht="35.1" customHeight="1"/>
    <row r="53" ht="35.1" customHeight="1"/>
    <row r="54" ht="35.1" customHeight="1"/>
    <row r="55" ht="35.1" customHeight="1"/>
    <row r="56" ht="35.1" customHeight="1"/>
    <row r="57" ht="35.1" customHeight="1"/>
    <row r="58" ht="35.1" customHeight="1"/>
    <row r="59" ht="35.1" customHeight="1"/>
    <row r="60" ht="35.1" customHeight="1"/>
    <row r="61" ht="35.1" customHeight="1"/>
    <row r="62" ht="35.1" customHeight="1"/>
    <row r="63" ht="35.1" customHeight="1"/>
    <row r="64" ht="35.1" customHeight="1"/>
    <row r="65" ht="35.1" customHeight="1"/>
    <row r="66" ht="35.1" customHeight="1"/>
    <row r="67" ht="35.1" customHeight="1"/>
    <row r="68" ht="35.1" customHeight="1"/>
    <row r="69" ht="35.1" customHeight="1"/>
    <row r="70" ht="35.1" customHeight="1"/>
    <row r="71" ht="35.1" customHeight="1"/>
    <row r="72" ht="35.1" customHeight="1"/>
    <row r="73" ht="35.1" customHeight="1"/>
    <row r="74" ht="35.1" customHeight="1"/>
    <row r="75" ht="35.1" customHeight="1"/>
    <row r="76" ht="35.1" customHeight="1"/>
    <row r="77" ht="35.1" customHeight="1"/>
    <row r="78" ht="35.1" customHeight="1"/>
    <row r="79" ht="35.1" customHeight="1"/>
    <row r="80" ht="35.1" customHeight="1"/>
    <row r="81" ht="35.1" customHeight="1"/>
    <row r="82" ht="35.1" customHeight="1"/>
    <row r="83" ht="35.1" customHeight="1"/>
    <row r="84" ht="35.1" customHeight="1"/>
    <row r="85" ht="35.1" customHeight="1"/>
    <row r="86" ht="35.1" customHeight="1"/>
    <row r="87" ht="35.1" customHeight="1"/>
    <row r="88" ht="35.1" customHeight="1"/>
    <row r="89" ht="35.1" customHeight="1"/>
    <row r="90" ht="35.1" customHeight="1"/>
    <row r="91" ht="35.1" customHeight="1"/>
    <row r="92" ht="35.1" customHeight="1"/>
    <row r="93" ht="35.1" customHeight="1"/>
    <row r="94" ht="35.1" customHeight="1"/>
    <row r="95" ht="35.1" customHeight="1"/>
    <row r="96" ht="35.1" customHeight="1"/>
    <row r="97" ht="35.1" customHeight="1"/>
    <row r="98" ht="35.1" customHeight="1"/>
    <row r="99" ht="35.1" customHeight="1"/>
    <row r="100" ht="35.1" customHeight="1"/>
    <row r="101" ht="35.1" customHeight="1"/>
    <row r="102" ht="35.1" customHeight="1"/>
    <row r="103" ht="35.1" customHeight="1"/>
    <row r="104" ht="35.1" customHeight="1"/>
    <row r="105" ht="35.1" customHeight="1"/>
    <row r="106" ht="35.1" customHeight="1"/>
    <row r="107" ht="35.1" customHeight="1"/>
    <row r="108" ht="35.1" customHeight="1"/>
    <row r="109" ht="35.1" customHeight="1"/>
    <row r="110" ht="35.1" customHeight="1"/>
    <row r="111" ht="35.1" customHeight="1"/>
    <row r="112" ht="35.1" customHeight="1"/>
    <row r="113" ht="35.1" customHeight="1"/>
    <row r="114" ht="35.1" customHeight="1"/>
    <row r="115" ht="35.1" customHeight="1"/>
    <row r="116" ht="35.1" customHeight="1"/>
    <row r="117" ht="35.1" customHeight="1"/>
    <row r="118" ht="35.1" customHeight="1"/>
    <row r="119" ht="35.1" customHeight="1"/>
    <row r="120" ht="35.1" customHeight="1"/>
    <row r="121" ht="35.1" customHeight="1"/>
    <row r="122" ht="35.1" customHeight="1"/>
    <row r="123" ht="35.1" customHeight="1"/>
    <row r="124" ht="35.1" customHeight="1"/>
    <row r="125" ht="35.1" customHeight="1"/>
    <row r="126" ht="35.1" customHeight="1"/>
    <row r="127" ht="35.1" customHeight="1"/>
    <row r="128" ht="35.1" customHeight="1"/>
    <row r="129" ht="35.1" customHeight="1"/>
    <row r="130" ht="35.1" customHeight="1"/>
    <row r="131" ht="35.1" customHeight="1"/>
    <row r="132" ht="35.1" customHeight="1"/>
    <row r="133" ht="35.1" customHeight="1"/>
    <row r="134" ht="35.1" customHeight="1"/>
    <row r="135" ht="35.1" customHeight="1"/>
    <row r="136" ht="35.1" customHeight="1"/>
    <row r="137" ht="35.1" customHeight="1"/>
    <row r="138" ht="35.1" customHeight="1"/>
    <row r="139" ht="35.1" customHeight="1"/>
    <row r="140" ht="35.1" customHeight="1"/>
    <row r="141" ht="35.1" customHeight="1"/>
    <row r="142" ht="35.1" customHeight="1"/>
    <row r="143" ht="35.1" customHeight="1"/>
    <row r="144" ht="35.1" customHeight="1"/>
    <row r="145" ht="35.1" customHeight="1"/>
    <row r="146" ht="35.1" customHeight="1"/>
    <row r="147" ht="35.1" customHeight="1"/>
    <row r="148" ht="35.1" customHeight="1"/>
    <row r="149" ht="35.1" customHeight="1"/>
    <row r="150" ht="35.1" customHeight="1"/>
    <row r="151" ht="35.1" customHeight="1"/>
    <row r="152" ht="35.1" customHeight="1"/>
    <row r="153" ht="35.1" customHeight="1"/>
    <row r="154" ht="35.1" customHeight="1"/>
    <row r="155" ht="35.1" customHeight="1"/>
    <row r="156" ht="35.1" customHeight="1"/>
    <row r="157" ht="35.1" customHeight="1"/>
    <row r="158" ht="35.1" customHeight="1"/>
    <row r="159" ht="35.1" customHeight="1"/>
    <row r="160" ht="35.1" customHeight="1"/>
    <row r="161" ht="35.1" customHeight="1"/>
    <row r="162" ht="35.1" customHeight="1"/>
    <row r="163" ht="35.1" customHeight="1"/>
    <row r="164" ht="35.1" customHeight="1"/>
    <row r="165" ht="35.1" customHeight="1"/>
    <row r="166" ht="35.1" customHeight="1"/>
    <row r="167" ht="35.1" customHeight="1"/>
    <row r="168" ht="35.1" customHeight="1"/>
    <row r="169" ht="35.1" customHeight="1"/>
    <row r="170" ht="35.1" customHeight="1"/>
    <row r="171" ht="35.1" customHeight="1"/>
    <row r="172" ht="35.1" customHeight="1"/>
    <row r="173" ht="35.1" customHeight="1"/>
    <row r="174" ht="35.1" customHeight="1"/>
    <row r="175" ht="35.1" customHeight="1"/>
    <row r="176" ht="35.1" customHeight="1"/>
    <row r="177" ht="35.1" customHeight="1"/>
    <row r="178" ht="35.1" customHeight="1"/>
    <row r="179" ht="35.1" customHeight="1"/>
    <row r="180" ht="35.1" customHeight="1"/>
    <row r="181" ht="35.1" customHeight="1"/>
    <row r="182" ht="35.1" customHeight="1"/>
    <row r="183" ht="35.1" customHeight="1"/>
    <row r="184" ht="35.1" customHeight="1"/>
    <row r="185" ht="35.1" customHeight="1"/>
    <row r="186" ht="35.1" customHeight="1"/>
    <row r="187" ht="35.1" customHeight="1"/>
    <row r="188" ht="35.1" customHeight="1"/>
    <row r="189" ht="35.1" customHeight="1"/>
    <row r="190" ht="35.1" customHeight="1"/>
    <row r="191" ht="35.1" customHeight="1"/>
    <row r="192" ht="35.1" customHeight="1"/>
    <row r="193" ht="35.1" customHeight="1"/>
    <row r="194" ht="35.1" customHeight="1"/>
    <row r="195" ht="35.1" customHeight="1"/>
    <row r="196" ht="35.1" customHeight="1"/>
    <row r="197" ht="35.1" customHeight="1"/>
    <row r="198" ht="35.1" customHeight="1"/>
    <row r="199" ht="35.1" customHeight="1"/>
    <row r="200" ht="35.1" customHeight="1"/>
    <row r="201" ht="35.1" customHeight="1"/>
    <row r="202" ht="35.1" customHeight="1"/>
    <row r="203" ht="35.1" customHeight="1"/>
    <row r="204" ht="35.1" customHeight="1"/>
    <row r="205" ht="35.1" customHeight="1"/>
    <row r="206" ht="35.1" customHeight="1"/>
    <row r="207" ht="35.1" customHeight="1"/>
    <row r="208" ht="35.1" customHeight="1"/>
    <row r="209" ht="35.1" customHeight="1"/>
    <row r="210" ht="35.1" customHeight="1"/>
    <row r="211" ht="35.1" customHeight="1"/>
    <row r="212" ht="35.1" customHeight="1"/>
    <row r="213" ht="35.1" customHeight="1"/>
    <row r="214" ht="35.1" customHeight="1"/>
    <row r="215" ht="35.1" customHeight="1"/>
    <row r="216" ht="35.1" customHeight="1"/>
    <row r="217" ht="35.1" customHeight="1"/>
    <row r="218" ht="35.1" customHeight="1"/>
    <row r="219" ht="35.1" customHeight="1"/>
    <row r="220" ht="35.1" customHeight="1"/>
    <row r="221" ht="35.1" customHeight="1"/>
    <row r="222" ht="35.1" customHeight="1"/>
    <row r="223" ht="35.1" customHeight="1"/>
    <row r="224" ht="35.1" customHeight="1"/>
    <row r="225" ht="35.1" customHeight="1"/>
    <row r="226" ht="35.1" customHeight="1"/>
    <row r="227" ht="35.1" customHeight="1"/>
    <row r="228" ht="35.1" customHeight="1"/>
    <row r="229" ht="35.1" customHeight="1"/>
    <row r="230" ht="35.1" customHeight="1"/>
    <row r="231" ht="35.1" customHeight="1"/>
    <row r="232" ht="35.1" customHeight="1"/>
    <row r="233" ht="35.1" customHeight="1"/>
    <row r="234" ht="35.1" customHeight="1"/>
    <row r="235" ht="35.1" customHeight="1"/>
    <row r="236" ht="35.1" customHeight="1"/>
    <row r="237" ht="35.1" customHeight="1"/>
    <row r="238" ht="35.1" customHeight="1"/>
    <row r="239" ht="35.1" customHeight="1"/>
    <row r="240" ht="35.1" customHeight="1"/>
    <row r="241" ht="35.1" customHeight="1"/>
    <row r="242" ht="35.1" customHeight="1"/>
    <row r="243" ht="35.1" customHeight="1"/>
    <row r="244" ht="35.1" customHeight="1"/>
    <row r="245" ht="35.1" customHeight="1"/>
    <row r="246" ht="35.1" customHeight="1"/>
    <row r="247" ht="35.1" customHeight="1"/>
    <row r="248" ht="35.1" customHeight="1"/>
    <row r="249" ht="35.1" customHeight="1"/>
    <row r="250" ht="35.1" customHeight="1"/>
    <row r="251" ht="35.1" customHeight="1"/>
    <row r="252" ht="35.1" customHeight="1"/>
    <row r="253" ht="35.1" customHeight="1"/>
    <row r="254" ht="35.1" customHeight="1"/>
    <row r="255" ht="35.1" customHeight="1"/>
    <row r="256" ht="35.1" customHeight="1"/>
    <row r="257" ht="35.1" customHeight="1"/>
    <row r="258" ht="35.1" customHeight="1"/>
    <row r="259" ht="35.1" customHeight="1"/>
    <row r="260" ht="35.1" customHeight="1"/>
    <row r="261" ht="35.1" customHeight="1"/>
    <row r="262" ht="35.1" customHeight="1"/>
    <row r="263" ht="35.1" customHeight="1"/>
    <row r="264" ht="35.1" customHeight="1"/>
    <row r="265" ht="35.1" customHeight="1"/>
    <row r="266" ht="35.1" customHeight="1"/>
    <row r="267" ht="35.1" customHeight="1"/>
    <row r="268" ht="35.1" customHeight="1"/>
    <row r="269" ht="35.1" customHeight="1"/>
    <row r="270" ht="35.1" customHeight="1"/>
    <row r="271" ht="35.1" customHeight="1"/>
    <row r="272" ht="35.1" customHeight="1"/>
    <row r="273" ht="35.1" customHeight="1"/>
    <row r="274" ht="35.1" customHeight="1"/>
    <row r="275" ht="35.1" customHeight="1"/>
    <row r="276" ht="35.1" customHeight="1"/>
    <row r="277" ht="35.1" customHeight="1"/>
    <row r="278" ht="35.1" customHeight="1"/>
    <row r="279" ht="35.1" customHeight="1"/>
    <row r="280" ht="35.1" customHeight="1"/>
    <row r="281" ht="35.1" customHeight="1"/>
    <row r="282" ht="35.1" customHeight="1"/>
    <row r="283" ht="35.1" customHeight="1"/>
    <row r="284" ht="35.1" customHeight="1"/>
    <row r="285" ht="35.1" customHeight="1"/>
    <row r="286" ht="35.1" customHeight="1"/>
    <row r="287" ht="35.1" customHeight="1"/>
    <row r="288" ht="35.1" customHeight="1"/>
    <row r="289" ht="35.1" customHeight="1"/>
    <row r="290" ht="35.1" customHeight="1"/>
    <row r="291" ht="35.1" customHeight="1"/>
    <row r="292" ht="35.1" customHeight="1"/>
    <row r="293" ht="35.1" customHeight="1"/>
    <row r="294" ht="35.1" customHeight="1"/>
    <row r="295" ht="35.1" customHeight="1"/>
    <row r="296" ht="35.1" customHeight="1"/>
    <row r="297" ht="35.1" customHeight="1"/>
    <row r="298" ht="35.1" customHeight="1"/>
    <row r="299" ht="35.1" customHeight="1"/>
    <row r="300" ht="35.1" customHeight="1"/>
    <row r="301" ht="35.1" customHeight="1"/>
    <row r="302" ht="35.1" customHeight="1"/>
    <row r="303" ht="35.1" customHeight="1"/>
    <row r="304" ht="35.1" customHeight="1"/>
    <row r="305" ht="35.1" customHeight="1"/>
    <row r="306" ht="35.1" customHeight="1"/>
    <row r="307" ht="35.1" customHeight="1"/>
    <row r="308" ht="35.1" customHeight="1"/>
    <row r="309" ht="35.1" customHeight="1"/>
    <row r="310" ht="35.1" customHeight="1"/>
    <row r="311" ht="35.1" customHeight="1"/>
    <row r="312" ht="35.1" customHeight="1"/>
    <row r="313" ht="35.1" customHeight="1"/>
    <row r="314" ht="35.1" customHeight="1"/>
    <row r="315" ht="35.1" customHeight="1"/>
    <row r="316" ht="35.1" customHeight="1"/>
    <row r="317" ht="35.1" customHeight="1"/>
    <row r="318" ht="35.1" customHeight="1"/>
    <row r="319" ht="35.1" customHeight="1"/>
    <row r="320" ht="35.1" customHeight="1"/>
    <row r="321" ht="35.1" customHeight="1"/>
    <row r="322" ht="35.1" customHeight="1"/>
    <row r="323" ht="35.1" customHeight="1"/>
    <row r="324" ht="35.1" customHeight="1"/>
    <row r="325" ht="35.1" customHeight="1"/>
    <row r="326" ht="35.1" customHeight="1"/>
    <row r="327" ht="35.1" customHeight="1"/>
    <row r="328" ht="35.1" customHeight="1"/>
    <row r="329" ht="35.1" customHeight="1"/>
    <row r="330" ht="35.1" customHeight="1"/>
    <row r="331" ht="35.1" customHeight="1"/>
    <row r="332" ht="35.1" customHeight="1"/>
    <row r="333" ht="35.1" customHeight="1"/>
    <row r="334" ht="35.1" customHeight="1"/>
    <row r="335" ht="35.1" customHeight="1"/>
    <row r="336" ht="35.1" customHeight="1"/>
    <row r="337" ht="35.1" customHeight="1"/>
    <row r="338" ht="35.1" customHeight="1"/>
    <row r="339" ht="35.1" customHeight="1"/>
    <row r="340" ht="35.1" customHeight="1"/>
    <row r="341" ht="35.1" customHeight="1"/>
    <row r="342" ht="35.1" customHeight="1"/>
    <row r="343" ht="35.1" customHeight="1"/>
    <row r="344" ht="35.1" customHeight="1"/>
    <row r="345" ht="35.1" customHeight="1"/>
    <row r="346" ht="35.1" customHeight="1"/>
    <row r="347" ht="35.1" customHeight="1"/>
    <row r="348" ht="35.1" customHeight="1"/>
    <row r="349" ht="35.1" customHeight="1"/>
    <row r="350" ht="35.1" customHeight="1"/>
    <row r="351" ht="35.1" customHeight="1"/>
    <row r="352" ht="35.1" customHeight="1"/>
    <row r="353" ht="35.1" customHeight="1"/>
    <row r="354" ht="35.1" customHeight="1"/>
    <row r="355" ht="35.1" customHeight="1"/>
    <row r="356" ht="35.1" customHeight="1"/>
    <row r="357" ht="35.1" customHeight="1"/>
    <row r="358" ht="35.1" customHeight="1"/>
    <row r="359" ht="35.1" customHeight="1"/>
    <row r="360" ht="35.1" customHeight="1"/>
    <row r="361" ht="35.1" customHeight="1"/>
    <row r="362" ht="35.1" customHeight="1"/>
    <row r="363" ht="35.1" customHeight="1"/>
    <row r="364" ht="35.1" customHeight="1"/>
    <row r="365" ht="35.1" customHeight="1"/>
    <row r="366" ht="35.1" customHeight="1"/>
    <row r="367" ht="35.1" customHeight="1"/>
    <row r="368" ht="35.1" customHeight="1"/>
    <row r="369" ht="35.1" customHeight="1"/>
    <row r="370" ht="35.1" customHeight="1"/>
    <row r="371" ht="35.1" customHeight="1"/>
    <row r="372" ht="35.1" customHeight="1"/>
    <row r="373" ht="35.1" customHeight="1"/>
    <row r="374" ht="35.1" customHeight="1"/>
    <row r="375" ht="35.1" customHeight="1"/>
    <row r="376" ht="35.1" customHeight="1"/>
    <row r="377" ht="35.1" customHeight="1"/>
    <row r="378" ht="35.1" customHeight="1"/>
    <row r="379" ht="35.1" customHeight="1"/>
    <row r="380" ht="35.1" customHeight="1"/>
    <row r="381" ht="35.1" customHeight="1"/>
    <row r="382" ht="35.1" customHeight="1"/>
    <row r="383" ht="35.1" customHeight="1"/>
    <row r="384" ht="35.1" customHeight="1"/>
    <row r="385" ht="35.1" customHeight="1"/>
    <row r="386" ht="35.1" customHeight="1"/>
    <row r="387" ht="35.1" customHeight="1"/>
    <row r="388" ht="35.1" customHeight="1"/>
    <row r="389" ht="35.1" customHeight="1"/>
    <row r="390" ht="35.1" customHeight="1"/>
    <row r="391" ht="35.1" customHeight="1"/>
    <row r="392" ht="35.1" customHeight="1"/>
    <row r="393" ht="35.1" customHeight="1"/>
    <row r="394" ht="35.1" customHeight="1"/>
    <row r="395" ht="35.1" customHeight="1"/>
    <row r="396" ht="35.1" customHeight="1"/>
    <row r="397" ht="35.1" customHeight="1"/>
    <row r="398" ht="35.1" customHeight="1"/>
    <row r="399" ht="35.1" customHeight="1"/>
    <row r="400" ht="35.1" customHeight="1"/>
    <row r="401" ht="35.1" customHeight="1"/>
    <row r="402" ht="35.1" customHeight="1"/>
    <row r="403" ht="35.1" customHeight="1"/>
    <row r="404" ht="35.1" customHeight="1"/>
    <row r="405" ht="35.1" customHeight="1"/>
    <row r="406" ht="35.1" customHeight="1"/>
    <row r="407" ht="35.1" customHeight="1"/>
    <row r="408" ht="35.1" customHeight="1"/>
    <row r="409" ht="35.1" customHeight="1"/>
    <row r="410" ht="35.1" customHeight="1"/>
    <row r="411" ht="35.1" customHeight="1"/>
    <row r="412" ht="35.1" customHeight="1"/>
    <row r="413" ht="35.1" customHeight="1"/>
    <row r="414" ht="35.1" customHeight="1"/>
    <row r="415" ht="35.1" customHeight="1"/>
    <row r="416" ht="35.1" customHeight="1"/>
    <row r="417" ht="35.1" customHeight="1"/>
    <row r="418" ht="35.1" customHeight="1"/>
    <row r="419" ht="35.1" customHeight="1"/>
    <row r="420" ht="35.1" customHeight="1"/>
    <row r="421" ht="35.1" customHeight="1"/>
    <row r="422" ht="35.1" customHeight="1"/>
    <row r="423" ht="35.1" customHeight="1"/>
    <row r="424" ht="35.1" customHeight="1"/>
    <row r="425" ht="35.1" customHeight="1"/>
    <row r="426" ht="35.1" customHeight="1"/>
    <row r="427" ht="35.1" customHeight="1"/>
    <row r="428" ht="35.1" customHeight="1"/>
    <row r="429" ht="35.1" customHeight="1"/>
    <row r="430" ht="35.1" customHeight="1"/>
    <row r="431" ht="35.1" customHeight="1"/>
    <row r="432" ht="35.1" customHeight="1"/>
    <row r="433" ht="35.1" customHeight="1"/>
    <row r="434" ht="35.1" customHeight="1"/>
    <row r="435" ht="35.1" customHeight="1"/>
    <row r="436" ht="35.1" customHeight="1"/>
    <row r="437" ht="35.1" customHeight="1"/>
    <row r="438" ht="35.1" customHeight="1"/>
    <row r="439" ht="35.1" customHeight="1"/>
    <row r="440" ht="35.1" customHeight="1"/>
    <row r="441" ht="35.1" customHeight="1"/>
    <row r="442" ht="35.1" customHeight="1"/>
    <row r="443" ht="35.1" customHeight="1"/>
    <row r="444" ht="35.1" customHeight="1"/>
    <row r="445" ht="35.1" customHeight="1"/>
    <row r="446" ht="35.1" customHeight="1"/>
    <row r="447" ht="35.1" customHeight="1"/>
    <row r="448" ht="35.1" customHeight="1"/>
    <row r="449" ht="35.1" customHeight="1"/>
    <row r="450" ht="35.1" customHeight="1"/>
    <row r="451" ht="35.1" customHeight="1"/>
    <row r="452" ht="35.1" customHeight="1"/>
    <row r="453" ht="35.1" customHeight="1"/>
    <row r="454" ht="35.1" customHeight="1"/>
    <row r="455" ht="35.1" customHeight="1"/>
    <row r="456" ht="35.1" customHeight="1"/>
    <row r="457" ht="35.1" customHeight="1"/>
    <row r="458" ht="35.1" customHeight="1"/>
    <row r="459" ht="35.1" customHeight="1"/>
    <row r="460" ht="35.1" customHeight="1"/>
    <row r="461" ht="35.1" customHeight="1"/>
    <row r="462" ht="35.1" customHeight="1"/>
    <row r="463" ht="35.1" customHeight="1"/>
    <row r="464" ht="35.1" customHeight="1"/>
    <row r="465" ht="35.1" customHeight="1"/>
    <row r="466" ht="35.1" customHeight="1"/>
    <row r="467" ht="35.1" customHeight="1"/>
    <row r="468" ht="35.1" customHeight="1"/>
    <row r="469" ht="35.1" customHeight="1"/>
    <row r="470" ht="35.1" customHeight="1"/>
    <row r="471" ht="35.1" customHeight="1"/>
    <row r="472" ht="35.1" customHeight="1"/>
    <row r="473" ht="35.1" customHeight="1"/>
    <row r="474" ht="35.1" customHeight="1"/>
    <row r="475" ht="35.1" customHeight="1"/>
    <row r="476" ht="35.1" customHeight="1"/>
    <row r="477" ht="35.1" customHeight="1"/>
    <row r="478" ht="35.1" customHeight="1"/>
    <row r="479" ht="35.1" customHeight="1"/>
    <row r="480" ht="35.1" customHeight="1"/>
    <row r="481" ht="35.1" customHeight="1"/>
    <row r="482" ht="35.1" customHeight="1"/>
    <row r="483" ht="35.1" customHeight="1"/>
    <row r="484" ht="35.1" customHeight="1"/>
    <row r="485" ht="35.1" customHeight="1"/>
    <row r="486" ht="35.1" customHeight="1"/>
    <row r="487" ht="35.1" customHeight="1"/>
    <row r="488" ht="35.1" customHeight="1"/>
    <row r="489" ht="35.1" customHeight="1"/>
    <row r="490" ht="35.1" customHeight="1"/>
    <row r="491" ht="35.1" customHeight="1"/>
    <row r="492" ht="35.1" customHeight="1"/>
    <row r="493" ht="35.1" customHeight="1"/>
    <row r="494" ht="35.1" customHeight="1"/>
    <row r="495" ht="35.1" customHeight="1"/>
    <row r="496" ht="35.1" customHeight="1"/>
    <row r="497" ht="35.1" customHeight="1"/>
    <row r="498" ht="35.1" customHeight="1"/>
    <row r="499" ht="35.1" customHeight="1"/>
    <row r="500" ht="35.1" customHeight="1"/>
    <row r="501" ht="35.1" customHeight="1"/>
    <row r="502" ht="35.1" customHeight="1"/>
    <row r="503" ht="35.1" customHeight="1"/>
    <row r="504" ht="35.1" customHeight="1"/>
    <row r="505" ht="35.1" customHeight="1"/>
    <row r="506" ht="35.1" customHeight="1"/>
    <row r="507" ht="35.1" customHeight="1"/>
    <row r="508" ht="35.1" customHeight="1"/>
    <row r="509" ht="35.1" customHeight="1"/>
    <row r="510" ht="35.1" customHeight="1"/>
    <row r="511" ht="35.1" customHeight="1"/>
    <row r="512" ht="35.1" customHeight="1"/>
    <row r="513" ht="35.1" customHeight="1"/>
    <row r="514" ht="35.1" customHeight="1"/>
    <row r="515" ht="35.1" customHeight="1"/>
    <row r="516" ht="35.1" customHeight="1"/>
    <row r="517" ht="35.1" customHeight="1"/>
    <row r="518" ht="35.1" customHeight="1"/>
    <row r="519" ht="35.1" customHeight="1"/>
    <row r="520" ht="35.1" customHeight="1"/>
    <row r="521" ht="35.1" customHeight="1"/>
    <row r="522" ht="35.1" customHeight="1"/>
    <row r="523" ht="35.1" customHeight="1"/>
    <row r="524" ht="35.1" customHeight="1"/>
    <row r="525" ht="35.1" customHeight="1"/>
    <row r="526" ht="35.1" customHeight="1"/>
    <row r="527" ht="35.1" customHeight="1"/>
    <row r="528" ht="35.1" customHeight="1"/>
    <row r="529" ht="35.1" customHeight="1"/>
    <row r="530" ht="35.1" customHeight="1"/>
    <row r="531" ht="35.1" customHeight="1"/>
    <row r="532" ht="35.1" customHeight="1"/>
    <row r="533" ht="35.1" customHeight="1"/>
    <row r="534" ht="35.1" customHeight="1"/>
    <row r="535" ht="35.1" customHeight="1"/>
    <row r="536" ht="35.1" customHeight="1"/>
    <row r="537" ht="35.1" customHeight="1"/>
    <row r="538" ht="35.1" customHeight="1"/>
    <row r="539" ht="35.1" customHeight="1"/>
    <row r="540" ht="35.1" customHeight="1"/>
    <row r="541" ht="35.1" customHeight="1"/>
    <row r="542" ht="35.1" customHeight="1"/>
    <row r="543" ht="35.1" customHeight="1"/>
    <row r="544" ht="35.1" customHeight="1"/>
    <row r="545" ht="35.1" customHeight="1"/>
    <row r="546" ht="35.1" customHeight="1"/>
    <row r="547" ht="35.1" customHeight="1"/>
    <row r="548" ht="35.1" customHeight="1"/>
    <row r="549" ht="35.1" customHeight="1"/>
    <row r="550" ht="35.1" customHeight="1"/>
    <row r="551" ht="35.1" customHeight="1"/>
    <row r="552" ht="35.1" customHeight="1"/>
    <row r="553" ht="35.1" customHeight="1"/>
    <row r="554" ht="35.1" customHeight="1"/>
    <row r="555" ht="35.1" customHeight="1"/>
    <row r="556" ht="35.1" customHeight="1"/>
    <row r="557" ht="35.1" customHeight="1"/>
    <row r="558" ht="35.1" customHeight="1"/>
    <row r="559" ht="35.1" customHeight="1"/>
    <row r="560" ht="35.1" customHeight="1"/>
    <row r="561" ht="35.1" customHeight="1"/>
    <row r="562" ht="35.1" customHeight="1"/>
    <row r="563" ht="35.1" customHeight="1"/>
    <row r="564" ht="35.1" customHeight="1"/>
    <row r="565" ht="35.1" customHeight="1"/>
    <row r="566" ht="35.1" customHeight="1"/>
    <row r="567" ht="35.1" customHeight="1"/>
    <row r="568" ht="35.1" customHeight="1"/>
    <row r="569" ht="35.1" customHeight="1"/>
    <row r="570" ht="35.1" customHeight="1"/>
    <row r="571" ht="35.1" customHeight="1"/>
    <row r="572" ht="35.1" customHeight="1"/>
    <row r="573" ht="35.1" customHeight="1"/>
    <row r="574" ht="35.1" customHeight="1"/>
    <row r="575" ht="35.1" customHeight="1"/>
    <row r="576" ht="35.1" customHeight="1"/>
    <row r="577" ht="35.1" customHeight="1"/>
    <row r="578" ht="35.1" customHeight="1"/>
    <row r="579" ht="35.1" customHeight="1"/>
    <row r="580" ht="35.1" customHeight="1"/>
    <row r="581" ht="35.1" customHeight="1"/>
    <row r="582" ht="35.1" customHeight="1"/>
    <row r="583" ht="35.1" customHeight="1"/>
    <row r="584" ht="35.1" customHeight="1"/>
    <row r="585" ht="35.1" customHeight="1"/>
    <row r="586" ht="35.1" customHeight="1"/>
    <row r="587" ht="35.1" customHeight="1"/>
    <row r="588" ht="35.1" customHeight="1"/>
    <row r="589" ht="35.1" customHeight="1"/>
    <row r="590" ht="35.1" customHeight="1"/>
    <row r="591" ht="35.1" customHeight="1"/>
    <row r="592" ht="35.1" customHeight="1"/>
    <row r="593" ht="35.1" customHeight="1"/>
    <row r="594" ht="35.1" customHeight="1"/>
    <row r="595" ht="35.1" customHeight="1"/>
    <row r="596" ht="35.1" customHeight="1"/>
    <row r="597" ht="35.1" customHeight="1"/>
    <row r="598" ht="35.1" customHeight="1"/>
    <row r="599" ht="35.1" customHeight="1"/>
    <row r="600" ht="35.1" customHeight="1"/>
    <row r="601" ht="35.1" customHeight="1"/>
    <row r="602" ht="35.1" customHeight="1"/>
    <row r="603" ht="35.1" customHeight="1"/>
    <row r="604" ht="35.1" customHeight="1"/>
    <row r="605" ht="35.1" customHeight="1"/>
    <row r="606" ht="35.1" customHeight="1"/>
    <row r="607" ht="35.1" customHeight="1"/>
    <row r="608" ht="35.1" customHeight="1"/>
    <row r="609" ht="35.1" customHeight="1"/>
    <row r="610" ht="35.1" customHeight="1"/>
    <row r="611" ht="35.1" customHeight="1"/>
    <row r="612" ht="35.1" customHeight="1"/>
    <row r="613" ht="35.1" customHeight="1"/>
    <row r="614" ht="35.1" customHeight="1"/>
    <row r="615" ht="35.1" customHeight="1"/>
    <row r="616" ht="35.1" customHeight="1"/>
    <row r="617" ht="35.1" customHeight="1"/>
    <row r="618" ht="35.1" customHeight="1"/>
    <row r="619" ht="35.1" customHeight="1"/>
    <row r="620" ht="35.1" customHeight="1"/>
    <row r="621" ht="35.1" customHeight="1"/>
    <row r="622" ht="35.1" customHeight="1"/>
    <row r="623" ht="35.1" customHeight="1"/>
    <row r="624" ht="35.1" customHeight="1"/>
    <row r="625" ht="35.1" customHeight="1"/>
    <row r="626" ht="35.1" customHeight="1"/>
    <row r="627" ht="35.1" customHeight="1"/>
    <row r="628" ht="35.1" customHeight="1"/>
    <row r="629" ht="35.1" customHeight="1"/>
    <row r="630" ht="35.1" customHeight="1"/>
    <row r="631" ht="35.1" customHeight="1"/>
    <row r="632" ht="35.1" customHeight="1"/>
    <row r="633" ht="35.1" customHeight="1"/>
    <row r="634" ht="35.1" customHeight="1"/>
    <row r="635" ht="35.1" customHeight="1"/>
    <row r="636" ht="35.1" customHeight="1"/>
    <row r="637" ht="35.1" customHeight="1"/>
    <row r="638" ht="35.1" customHeight="1"/>
    <row r="639" ht="35.1" customHeight="1"/>
    <row r="640" ht="35.1" customHeight="1"/>
    <row r="641" ht="35.1" customHeight="1"/>
    <row r="642" ht="35.1" customHeight="1"/>
    <row r="643" ht="35.1" customHeight="1"/>
    <row r="644" ht="35.1" customHeight="1"/>
    <row r="645" ht="35.1" customHeight="1"/>
    <row r="646" ht="35.1" customHeight="1"/>
    <row r="647" ht="35.1" customHeight="1"/>
    <row r="648" ht="35.1" customHeight="1"/>
    <row r="649" ht="35.1" customHeight="1"/>
    <row r="650" ht="35.1" customHeight="1"/>
    <row r="651" ht="35.1" customHeight="1"/>
    <row r="652" ht="35.1" customHeight="1"/>
    <row r="653" ht="35.1" customHeight="1"/>
    <row r="654" ht="35.1" customHeight="1"/>
    <row r="655" ht="35.1" customHeight="1"/>
    <row r="656" ht="35.1" customHeight="1"/>
    <row r="657" ht="35.1" customHeight="1"/>
    <row r="658" ht="35.1" customHeight="1"/>
    <row r="659" ht="35.1" customHeight="1"/>
    <row r="660" ht="35.1" customHeight="1"/>
    <row r="661" ht="35.1" customHeight="1"/>
    <row r="662" ht="35.1" customHeight="1"/>
    <row r="663" ht="35.1" customHeight="1"/>
    <row r="664" ht="35.1" customHeight="1"/>
    <row r="665" ht="35.1" customHeight="1"/>
    <row r="666" ht="35.1" customHeight="1"/>
    <row r="667" ht="35.1" customHeight="1"/>
    <row r="668" ht="35.1" customHeight="1"/>
    <row r="669" ht="35.1" customHeight="1"/>
    <row r="670" ht="35.1" customHeight="1"/>
    <row r="671" ht="35.1" customHeight="1"/>
    <row r="672" ht="35.1" customHeight="1"/>
    <row r="673" ht="35.1" customHeight="1"/>
    <row r="674" ht="35.1" customHeight="1"/>
    <row r="675" ht="35.1" customHeight="1"/>
    <row r="676" ht="35.1" customHeight="1"/>
    <row r="677" ht="35.1" customHeight="1"/>
    <row r="678" ht="35.1" customHeight="1"/>
    <row r="679" ht="35.1" customHeight="1"/>
    <row r="680" ht="35.1" customHeight="1"/>
    <row r="681" ht="35.1" customHeight="1"/>
    <row r="682" ht="35.1" customHeight="1"/>
    <row r="683" ht="35.1" customHeight="1"/>
    <row r="684" ht="35.1" customHeight="1"/>
    <row r="685" ht="35.1" customHeight="1"/>
    <row r="686" ht="35.1" customHeight="1"/>
    <row r="687" ht="35.1" customHeight="1"/>
    <row r="688" ht="35.1" customHeight="1"/>
    <row r="689" ht="35.1" customHeight="1"/>
    <row r="690" ht="35.1" customHeight="1"/>
    <row r="691" ht="35.1" customHeight="1"/>
    <row r="692" ht="35.1" customHeight="1"/>
    <row r="693" ht="35.1" customHeight="1"/>
    <row r="694" ht="35.1" customHeight="1"/>
    <row r="695" ht="35.1" customHeight="1"/>
    <row r="696" ht="35.1" customHeight="1"/>
    <row r="697" ht="35.1" customHeight="1"/>
    <row r="698" ht="35.1" customHeight="1"/>
    <row r="699" ht="35.1" customHeight="1"/>
    <row r="700" ht="35.1" customHeight="1"/>
    <row r="701" ht="35.1" customHeight="1"/>
    <row r="702" ht="35.1" customHeight="1"/>
    <row r="703" ht="35.1" customHeight="1"/>
    <row r="704" ht="35.1" customHeight="1"/>
    <row r="705" ht="35.1" customHeight="1"/>
    <row r="706" ht="35.1" customHeight="1"/>
    <row r="707" ht="35.1" customHeight="1"/>
    <row r="708" ht="35.1" customHeight="1"/>
    <row r="709" ht="35.1" customHeight="1"/>
    <row r="710" ht="35.1" customHeight="1"/>
    <row r="711" ht="35.1" customHeight="1"/>
    <row r="712" ht="35.1" customHeight="1"/>
    <row r="713" ht="35.1" customHeight="1"/>
    <row r="714" ht="35.1" customHeight="1"/>
    <row r="715" ht="35.1" customHeight="1"/>
    <row r="716" ht="35.1" customHeight="1"/>
    <row r="717" ht="35.1" customHeight="1"/>
    <row r="718" ht="35.1" customHeight="1"/>
    <row r="719" ht="35.1" customHeight="1"/>
    <row r="720" ht="35.1" customHeight="1"/>
    <row r="721" ht="35.1" customHeight="1"/>
    <row r="722" ht="35.1" customHeight="1"/>
    <row r="723" ht="35.1" customHeight="1"/>
    <row r="724" ht="35.1" customHeight="1"/>
    <row r="725" ht="35.1" customHeight="1"/>
    <row r="726" ht="35.1" customHeight="1"/>
    <row r="727" ht="35.1" customHeight="1"/>
    <row r="728" ht="35.1" customHeight="1"/>
    <row r="729" ht="35.1" customHeight="1"/>
    <row r="730" ht="35.1" customHeight="1"/>
    <row r="731" ht="35.1" customHeight="1"/>
    <row r="732" ht="35.1" customHeight="1"/>
    <row r="733" ht="35.1" customHeight="1"/>
    <row r="734" ht="35.1" customHeight="1"/>
    <row r="735" ht="35.1" customHeight="1"/>
    <row r="736" ht="35.1" customHeight="1"/>
    <row r="737" ht="35.1" customHeight="1"/>
    <row r="738" ht="35.1" customHeight="1"/>
    <row r="739" ht="35.1" customHeight="1"/>
    <row r="740" ht="35.1" customHeight="1"/>
    <row r="741" ht="35.1" customHeight="1"/>
    <row r="742" ht="35.1" customHeight="1"/>
    <row r="743" ht="35.1" customHeight="1"/>
    <row r="744" ht="35.1" customHeight="1"/>
    <row r="745" ht="35.1" customHeight="1"/>
    <row r="746" ht="35.1" customHeight="1"/>
    <row r="747" ht="35.1" customHeight="1"/>
    <row r="748" ht="35.1" customHeight="1"/>
    <row r="749" ht="35.1" customHeight="1"/>
    <row r="750" ht="35.1" customHeight="1"/>
    <row r="751" ht="35.1" customHeight="1"/>
    <row r="752" ht="35.1" customHeight="1"/>
    <row r="753" ht="35.1" customHeight="1"/>
    <row r="754" ht="35.1" customHeight="1"/>
    <row r="755" ht="35.1" customHeight="1"/>
    <row r="756" ht="35.1" customHeight="1"/>
    <row r="757" ht="35.1" customHeight="1"/>
    <row r="758" ht="35.1" customHeight="1"/>
    <row r="759" ht="35.1" customHeight="1"/>
    <row r="760" ht="35.1" customHeight="1"/>
    <row r="761" ht="35.1" customHeight="1"/>
    <row r="762" ht="35.1" customHeight="1"/>
    <row r="763" ht="35.1" customHeight="1"/>
    <row r="764" ht="35.1" customHeight="1"/>
    <row r="765" ht="35.1" customHeight="1"/>
    <row r="766" ht="35.1" customHeight="1"/>
    <row r="767" ht="35.1" customHeight="1"/>
    <row r="768" ht="35.1" customHeight="1"/>
    <row r="769" ht="35.1" customHeight="1"/>
    <row r="770" ht="35.1" customHeight="1"/>
    <row r="771" ht="35.1" customHeight="1"/>
    <row r="772" ht="35.1" customHeight="1"/>
    <row r="773" ht="35.1" customHeight="1"/>
    <row r="774" ht="35.1" customHeight="1"/>
    <row r="775" ht="35.1" customHeight="1"/>
    <row r="776" ht="35.1" customHeight="1"/>
    <row r="777" ht="35.1" customHeight="1"/>
    <row r="778" ht="35.1" customHeight="1"/>
    <row r="779" ht="35.1" customHeight="1"/>
    <row r="780" ht="35.1" customHeight="1"/>
    <row r="781" ht="35.1" customHeight="1"/>
    <row r="782" ht="35.1" customHeight="1"/>
    <row r="783" ht="35.1" customHeight="1"/>
    <row r="784" ht="35.1" customHeight="1"/>
    <row r="785" ht="35.1" customHeight="1"/>
    <row r="786" ht="35.1" customHeight="1"/>
    <row r="787" ht="35.1" customHeight="1"/>
    <row r="788" ht="35.1" customHeight="1"/>
    <row r="789" ht="35.1" customHeight="1"/>
    <row r="790" ht="35.1" customHeight="1"/>
    <row r="791" ht="35.1" customHeight="1"/>
    <row r="792" ht="35.1" customHeight="1"/>
    <row r="793" ht="35.1" customHeight="1"/>
    <row r="794" ht="35.1" customHeight="1"/>
    <row r="795" ht="35.1" customHeight="1"/>
    <row r="796" ht="35.1" customHeight="1"/>
    <row r="797" ht="35.1" customHeight="1"/>
    <row r="798" ht="35.1" customHeight="1"/>
    <row r="799" ht="35.1" customHeight="1"/>
    <row r="800" ht="35.1" customHeight="1"/>
    <row r="801" ht="35.1" customHeight="1"/>
    <row r="802" ht="35.1" customHeight="1"/>
    <row r="803" ht="35.1" customHeight="1"/>
    <row r="804" ht="35.1" customHeight="1"/>
    <row r="805" ht="35.1" customHeight="1"/>
    <row r="806" ht="35.1" customHeight="1"/>
    <row r="807" ht="35.1" customHeight="1"/>
    <row r="808" ht="35.1" customHeight="1"/>
    <row r="809" ht="35.1" customHeight="1"/>
    <row r="810" ht="35.1" customHeight="1"/>
    <row r="811" ht="35.1" customHeight="1"/>
    <row r="812" ht="35.1" customHeight="1"/>
    <row r="813" ht="35.1" customHeight="1"/>
    <row r="814" ht="35.1" customHeight="1"/>
    <row r="815" ht="35.1" customHeight="1"/>
    <row r="816" ht="35.1" customHeight="1"/>
    <row r="817" ht="35.1" customHeight="1"/>
    <row r="818" ht="35.1" customHeight="1"/>
    <row r="819" ht="35.1" customHeight="1"/>
    <row r="820" ht="35.1" customHeight="1"/>
    <row r="821" ht="35.1" customHeight="1"/>
    <row r="822" ht="35.1" customHeight="1"/>
    <row r="823" ht="35.1" customHeight="1"/>
    <row r="824" ht="35.1" customHeight="1"/>
    <row r="825" ht="35.1" customHeight="1"/>
    <row r="826" ht="35.1" customHeight="1"/>
    <row r="827" ht="35.1" customHeight="1"/>
    <row r="828" ht="35.1" customHeight="1"/>
    <row r="829" ht="35.1" customHeight="1"/>
    <row r="830" ht="35.1" customHeight="1"/>
    <row r="831" ht="35.1" customHeight="1"/>
    <row r="832" ht="35.1" customHeight="1"/>
    <row r="833" ht="35.1" customHeight="1"/>
    <row r="834" ht="35.1" customHeight="1"/>
    <row r="835" ht="35.1" customHeight="1"/>
    <row r="836" ht="35.1" customHeight="1"/>
    <row r="837" ht="35.1" customHeight="1"/>
    <row r="838" ht="35.1" customHeight="1"/>
    <row r="839" ht="35.1" customHeight="1"/>
    <row r="840" ht="35.1" customHeight="1"/>
    <row r="841" ht="35.1" customHeight="1"/>
    <row r="842" ht="35.1" customHeight="1"/>
    <row r="843" ht="35.1" customHeight="1"/>
    <row r="844" ht="35.1" customHeight="1"/>
    <row r="845" ht="35.1" customHeight="1"/>
    <row r="846" ht="35.1" customHeight="1"/>
    <row r="847" ht="35.1" customHeight="1"/>
    <row r="848" ht="35.1" customHeight="1"/>
    <row r="849" ht="35.1" customHeight="1"/>
    <row r="850" ht="35.1" customHeight="1"/>
    <row r="851" ht="35.1" customHeight="1"/>
    <row r="852" ht="35.1" customHeight="1"/>
    <row r="853" ht="35.1" customHeight="1"/>
    <row r="854" ht="35.1" customHeight="1"/>
    <row r="855" ht="35.1" customHeight="1"/>
    <row r="856" ht="35.1" customHeight="1"/>
    <row r="857" ht="35.1" customHeight="1"/>
    <row r="858" ht="35.1" customHeight="1"/>
    <row r="859" ht="35.1" customHeight="1"/>
    <row r="860" ht="35.1" customHeight="1"/>
    <row r="861" ht="35.1" customHeight="1"/>
    <row r="862" ht="35.1" customHeight="1"/>
    <row r="863" ht="35.1" customHeight="1"/>
    <row r="864" ht="35.1" customHeight="1"/>
    <row r="865" ht="35.1" customHeight="1"/>
    <row r="866" ht="35.1" customHeight="1"/>
    <row r="867" ht="35.1" customHeight="1"/>
    <row r="868" ht="35.1" customHeight="1"/>
    <row r="869" ht="35.1" customHeight="1"/>
    <row r="870" ht="35.1" customHeight="1"/>
    <row r="871" ht="35.1" customHeight="1"/>
    <row r="872" ht="35.1" customHeight="1"/>
    <row r="873" ht="35.1" customHeight="1"/>
    <row r="874" ht="35.1" customHeight="1"/>
    <row r="875" ht="35.1" customHeight="1"/>
    <row r="876" ht="35.1" customHeight="1"/>
    <row r="877" ht="35.1" customHeight="1"/>
    <row r="878" ht="35.1" customHeight="1"/>
    <row r="879" ht="35.1" customHeight="1"/>
    <row r="880" ht="35.1" customHeight="1"/>
    <row r="881" ht="35.1" customHeight="1"/>
    <row r="882" ht="35.1" customHeight="1"/>
    <row r="883" ht="35.1" customHeight="1"/>
    <row r="884" ht="35.1" customHeight="1"/>
    <row r="885" ht="35.1" customHeight="1"/>
    <row r="886" ht="35.1" customHeight="1"/>
    <row r="887" ht="35.1" customHeight="1"/>
    <row r="888" ht="35.1" customHeight="1"/>
    <row r="889" ht="35.1" customHeight="1"/>
    <row r="890" ht="35.1" customHeight="1"/>
    <row r="891" ht="35.1" customHeight="1"/>
    <row r="892" ht="35.1" customHeight="1"/>
    <row r="893" ht="35.1" customHeight="1"/>
    <row r="894" ht="35.1" customHeight="1"/>
    <row r="895" ht="35.1" customHeight="1"/>
    <row r="896" ht="35.1" customHeight="1"/>
    <row r="897" ht="35.1" customHeight="1"/>
    <row r="898" ht="35.1" customHeight="1"/>
    <row r="899" ht="35.1" customHeight="1"/>
    <row r="900" ht="35.1" customHeight="1"/>
    <row r="901" ht="35.1" customHeight="1"/>
    <row r="902" ht="35.1" customHeight="1"/>
    <row r="903" ht="35.1" customHeight="1"/>
    <row r="904" ht="35.1" customHeight="1"/>
    <row r="905" ht="35.1" customHeight="1"/>
    <row r="906" ht="35.1" customHeight="1"/>
    <row r="907" ht="35.1" customHeight="1"/>
    <row r="908" ht="35.1" customHeight="1"/>
    <row r="909" ht="35.1" customHeight="1"/>
    <row r="910" ht="35.1" customHeight="1"/>
    <row r="911" ht="35.1" customHeight="1"/>
    <row r="912" ht="35.1" customHeight="1"/>
    <row r="913" ht="35.1" customHeight="1"/>
    <row r="914" ht="35.1" customHeight="1"/>
    <row r="915" ht="35.1" customHeight="1"/>
    <row r="916" ht="35.1" customHeight="1"/>
    <row r="917" ht="35.1" customHeight="1"/>
    <row r="918" ht="35.1" customHeight="1"/>
    <row r="919" ht="35.1" customHeight="1"/>
    <row r="920" ht="35.1" customHeight="1"/>
    <row r="921" ht="35.1" customHeight="1"/>
    <row r="922" ht="35.1" customHeight="1"/>
    <row r="923" ht="35.1" customHeight="1"/>
    <row r="924" ht="35.1" customHeight="1"/>
    <row r="925" ht="35.1" customHeight="1"/>
    <row r="926" ht="35.1" customHeight="1"/>
    <row r="927" ht="35.1" customHeight="1"/>
    <row r="928" ht="35.1" customHeight="1"/>
    <row r="929" ht="35.1" customHeight="1"/>
    <row r="930" ht="35.1" customHeight="1"/>
    <row r="931" ht="35.1" customHeight="1"/>
    <row r="932" ht="35.1" customHeight="1"/>
    <row r="933" ht="35.1" customHeight="1"/>
    <row r="934" ht="35.1" customHeight="1"/>
    <row r="935" ht="35.1" customHeight="1"/>
    <row r="936" ht="35.1" customHeight="1"/>
    <row r="937" ht="35.1" customHeight="1"/>
    <row r="938" ht="35.1" customHeight="1"/>
    <row r="939" ht="35.1" customHeight="1"/>
    <row r="940" ht="35.1" customHeight="1"/>
    <row r="941" ht="35.1" customHeight="1"/>
    <row r="942" ht="35.1" customHeight="1"/>
    <row r="943" ht="35.1" customHeight="1"/>
    <row r="944" ht="35.1" customHeight="1"/>
    <row r="945" ht="35.1" customHeight="1"/>
    <row r="946" ht="35.1" customHeight="1"/>
    <row r="947" ht="35.1" customHeight="1"/>
    <row r="948" ht="35.1" customHeight="1"/>
    <row r="949" ht="35.1" customHeight="1"/>
    <row r="950" ht="35.1" customHeight="1"/>
    <row r="951" ht="35.1" customHeight="1"/>
    <row r="952" ht="35.1" customHeight="1"/>
    <row r="953" ht="35.1" customHeight="1"/>
    <row r="954" ht="35.1" customHeight="1"/>
    <row r="955" ht="35.1" customHeight="1"/>
    <row r="956" ht="35.1" customHeight="1"/>
    <row r="957" ht="35.1" customHeight="1"/>
    <row r="958" ht="35.1" customHeight="1"/>
    <row r="959" ht="35.1" customHeight="1"/>
    <row r="960" ht="35.1" customHeight="1"/>
    <row r="961" ht="35.1" customHeight="1"/>
    <row r="962" ht="35.1" customHeight="1"/>
    <row r="963" ht="35.1" customHeight="1"/>
    <row r="964" ht="35.1" customHeight="1"/>
    <row r="965" ht="35.1" customHeight="1"/>
    <row r="966" ht="35.1" customHeight="1"/>
    <row r="967" ht="35.1" customHeight="1"/>
    <row r="968" ht="35.1" customHeight="1"/>
    <row r="969" ht="35.1" customHeight="1"/>
    <row r="970" ht="35.1" customHeight="1"/>
    <row r="971" ht="35.1" customHeight="1"/>
    <row r="972" ht="35.1" customHeight="1"/>
    <row r="973" ht="35.1" customHeight="1"/>
    <row r="974" ht="35.1" customHeight="1"/>
    <row r="975" ht="35.1" customHeight="1"/>
    <row r="976" ht="35.1" customHeight="1"/>
    <row r="977" ht="35.1" customHeight="1"/>
    <row r="978" ht="35.1" customHeight="1"/>
    <row r="979" ht="35.1" customHeight="1"/>
    <row r="980" ht="35.1" customHeight="1"/>
    <row r="981" ht="35.1" customHeight="1"/>
    <row r="982" ht="35.1" customHeight="1"/>
    <row r="983" ht="35.1" customHeight="1"/>
    <row r="984" ht="35.1" customHeight="1"/>
    <row r="985" ht="35.1" customHeight="1"/>
    <row r="986" ht="35.1" customHeight="1"/>
    <row r="987" ht="35.1" customHeight="1"/>
    <row r="988" ht="35.1" customHeight="1"/>
    <row r="989" ht="35.1" customHeight="1"/>
    <row r="990" ht="35.1" customHeight="1"/>
    <row r="991" ht="35.1" customHeight="1"/>
    <row r="992" ht="35.1" customHeight="1"/>
    <row r="993" ht="35.1" customHeight="1"/>
    <row r="994" ht="35.1" customHeight="1"/>
    <row r="995" ht="35.1" customHeight="1"/>
    <row r="996" ht="35.1" customHeight="1"/>
    <row r="997" ht="35.1" customHeight="1"/>
    <row r="998" ht="35.1" customHeight="1"/>
    <row r="999" ht="35.1" customHeight="1"/>
    <row r="1000" ht="35.1" customHeight="1"/>
    <row r="1001" ht="35.1" customHeight="1"/>
    <row r="1002" ht="35.1" customHeight="1"/>
    <row r="1003" ht="35.1" customHeight="1"/>
    <row r="1004" ht="35.1" customHeight="1"/>
    <row r="1005" ht="35.1" customHeight="1"/>
    <row r="1006" ht="35.1" customHeight="1"/>
    <row r="1007" ht="35.1" customHeight="1"/>
    <row r="1008" ht="35.1" customHeight="1"/>
    <row r="1009" ht="35.1" customHeight="1"/>
    <row r="1010" ht="35.1" customHeight="1"/>
    <row r="1011" ht="35.1" customHeight="1"/>
    <row r="1012" ht="35.1" customHeight="1"/>
    <row r="1013" ht="35.1" customHeight="1"/>
    <row r="1014" ht="35.1" customHeight="1"/>
    <row r="1015" ht="35.1" customHeight="1"/>
    <row r="1016" ht="35.1" customHeight="1"/>
    <row r="1017" ht="35.1" customHeight="1"/>
    <row r="1018" ht="35.1" customHeight="1"/>
    <row r="1019" ht="35.1" customHeight="1"/>
    <row r="1020" ht="35.1" customHeight="1"/>
    <row r="1021" ht="35.1" customHeight="1"/>
    <row r="1022" ht="35.1" customHeight="1"/>
    <row r="1023" ht="35.1" customHeight="1"/>
    <row r="1024" ht="35.1" customHeight="1"/>
    <row r="1025" ht="35.1" customHeight="1"/>
    <row r="1026" ht="35.1" customHeight="1"/>
    <row r="1027" ht="35.1" customHeight="1"/>
    <row r="1028" ht="35.1" customHeight="1"/>
    <row r="1029" ht="35.1" customHeight="1"/>
    <row r="1030" ht="35.1" customHeight="1"/>
    <row r="1031" ht="35.1" customHeight="1"/>
    <row r="1032" ht="35.1" customHeight="1"/>
    <row r="1033" ht="35.1" customHeight="1"/>
    <row r="1034" ht="35.1" customHeight="1"/>
    <row r="1035" ht="35.1" customHeight="1"/>
    <row r="1036" ht="35.1" customHeight="1"/>
    <row r="1037" ht="35.1" customHeight="1"/>
    <row r="1038" ht="35.1" customHeight="1"/>
    <row r="1039" ht="35.1" customHeight="1"/>
    <row r="1040" ht="35.1" customHeight="1"/>
    <row r="1041" ht="35.1" customHeight="1"/>
    <row r="1042" ht="35.1" customHeight="1"/>
    <row r="1043" ht="35.1" customHeight="1"/>
    <row r="1044" ht="35.1" customHeight="1"/>
    <row r="1045" ht="35.1" customHeight="1"/>
    <row r="1046" ht="35.1" customHeight="1"/>
    <row r="1047" ht="35.1" customHeight="1"/>
    <row r="1048" ht="35.1" customHeight="1"/>
    <row r="1049" ht="35.1" customHeight="1"/>
    <row r="1050" ht="35.1" customHeight="1"/>
    <row r="1051" ht="35.1" customHeight="1"/>
    <row r="1052" ht="35.1" customHeight="1"/>
    <row r="1053" ht="35.1" customHeight="1"/>
    <row r="1054" ht="35.1" customHeight="1"/>
    <row r="1055" ht="35.1" customHeight="1"/>
    <row r="1056" ht="35.1" customHeight="1"/>
    <row r="1057" ht="35.1" customHeight="1"/>
    <row r="1058" ht="35.1" customHeight="1"/>
    <row r="1059" ht="35.1" customHeight="1"/>
    <row r="1060" ht="35.1" customHeight="1"/>
    <row r="1061" ht="35.1" customHeight="1"/>
    <row r="1062" ht="35.1" customHeight="1"/>
    <row r="1063" ht="35.1" customHeight="1"/>
    <row r="1064" ht="35.1" customHeight="1"/>
    <row r="1065" ht="35.1" customHeight="1"/>
    <row r="1066" ht="35.1" customHeight="1"/>
    <row r="1067" ht="35.1" customHeight="1"/>
    <row r="1068" ht="35.1" customHeight="1"/>
    <row r="1069" ht="35.1" customHeight="1"/>
    <row r="1070" ht="35.1" customHeight="1"/>
    <row r="1071" ht="35.1" customHeight="1"/>
    <row r="1072" ht="35.1" customHeight="1"/>
    <row r="1073" ht="35.1" customHeight="1"/>
    <row r="1074" ht="35.1" customHeight="1"/>
    <row r="1075" ht="35.1" customHeight="1"/>
    <row r="1076" ht="35.1" customHeight="1"/>
    <row r="1077" ht="35.1" customHeight="1"/>
    <row r="1078" ht="35.1" customHeight="1"/>
    <row r="1079" ht="35.1" customHeight="1"/>
    <row r="1080" ht="35.1" customHeight="1"/>
    <row r="1081" ht="35.1" customHeight="1"/>
    <row r="1082" ht="35.1" customHeight="1"/>
    <row r="1083" ht="35.1" customHeight="1"/>
    <row r="1084" ht="35.1" customHeight="1"/>
    <row r="1085" ht="35.1" customHeight="1"/>
    <row r="1086" ht="35.1" customHeight="1"/>
    <row r="1087" ht="35.1" customHeight="1"/>
    <row r="1088" ht="35.1" customHeight="1"/>
    <row r="1089" ht="35.1" customHeight="1"/>
    <row r="1090" ht="35.1" customHeight="1"/>
    <row r="1091" ht="35.1" customHeight="1"/>
    <row r="1092" ht="35.1" customHeight="1"/>
    <row r="1093" ht="35.1" customHeight="1"/>
    <row r="1094" ht="35.1" customHeight="1"/>
    <row r="1095" ht="35.1" customHeight="1"/>
    <row r="1096" ht="35.1" customHeight="1"/>
    <row r="1097" ht="35.1" customHeight="1"/>
    <row r="1098" ht="35.1" customHeight="1"/>
    <row r="1099" ht="35.1" customHeight="1"/>
    <row r="1100" ht="35.1" customHeight="1"/>
    <row r="1101" ht="35.1" customHeight="1"/>
    <row r="1102" ht="35.1" customHeight="1"/>
    <row r="1103" ht="35.1" customHeight="1"/>
    <row r="1104" ht="35.1" customHeight="1"/>
    <row r="1105" ht="35.1" customHeight="1"/>
    <row r="1106" ht="35.1" customHeight="1"/>
    <row r="1107" ht="35.1" customHeight="1"/>
    <row r="1108" ht="35.1" customHeight="1"/>
    <row r="1109" ht="35.1" customHeight="1"/>
    <row r="1110" ht="35.1" customHeight="1"/>
    <row r="1111" ht="35.1" customHeight="1"/>
    <row r="1112" ht="35.1" customHeight="1"/>
    <row r="1113" ht="35.1" customHeight="1"/>
    <row r="1114" ht="35.1" customHeight="1"/>
    <row r="1115" ht="35.1" customHeight="1"/>
    <row r="1116" ht="35.1" customHeight="1"/>
    <row r="1117" ht="35.1" customHeight="1"/>
    <row r="1118" ht="35.1" customHeight="1"/>
    <row r="1119" ht="35.1" customHeight="1"/>
    <row r="1120" ht="35.1" customHeight="1"/>
    <row r="1121" ht="35.1" customHeight="1"/>
    <row r="1122" ht="35.1" customHeight="1"/>
    <row r="1123" ht="35.1" customHeight="1"/>
    <row r="1124" ht="35.1" customHeight="1"/>
    <row r="1125" ht="35.1" customHeight="1"/>
    <row r="1126" ht="35.1" customHeight="1"/>
    <row r="1127" ht="35.1" customHeight="1"/>
    <row r="1128" ht="35.1" customHeight="1"/>
    <row r="1129" ht="35.1" customHeight="1"/>
    <row r="1130" ht="35.1" customHeight="1"/>
    <row r="1131" ht="35.1" customHeight="1"/>
    <row r="1132" ht="35.1" customHeight="1"/>
    <row r="1133" ht="35.1" customHeight="1"/>
    <row r="1134" ht="35.1" customHeight="1"/>
    <row r="1135" ht="35.1" customHeight="1"/>
    <row r="1136" ht="35.1" customHeight="1"/>
    <row r="1137" ht="35.1" customHeight="1"/>
    <row r="1138" ht="35.1" customHeight="1"/>
    <row r="1139" ht="35.1" customHeight="1"/>
    <row r="1140" ht="35.1" customHeight="1"/>
    <row r="1141" ht="35.1" customHeight="1"/>
    <row r="1142" ht="35.1" customHeight="1"/>
    <row r="1143" ht="35.1" customHeight="1"/>
    <row r="1144" ht="35.1" customHeight="1"/>
    <row r="1145" ht="35.1" customHeight="1"/>
    <row r="1146" ht="35.1" customHeight="1"/>
    <row r="1147" ht="35.1" customHeight="1"/>
    <row r="1148" ht="35.1" customHeight="1"/>
    <row r="1149" ht="35.1" customHeight="1"/>
    <row r="1150" ht="35.1" customHeight="1"/>
    <row r="1151" ht="35.1" customHeight="1"/>
    <row r="1152" ht="35.1" customHeight="1"/>
    <row r="1153" ht="35.1" customHeight="1"/>
    <row r="1154" ht="35.1" customHeight="1"/>
    <row r="1155" ht="35.1" customHeight="1"/>
    <row r="1156" ht="35.1" customHeight="1"/>
    <row r="1157" ht="35.1" customHeight="1"/>
    <row r="1158" ht="35.1" customHeight="1"/>
    <row r="1159" ht="35.1" customHeight="1"/>
    <row r="1160" ht="35.1" customHeight="1"/>
    <row r="1161" ht="35.1" customHeight="1"/>
    <row r="1162" ht="35.1" customHeight="1"/>
    <row r="1163" ht="35.1" customHeight="1"/>
    <row r="1164" ht="35.1" customHeight="1"/>
    <row r="1165" ht="35.1" customHeight="1"/>
    <row r="1166" ht="35.1" customHeight="1"/>
    <row r="1167" ht="35.1" customHeight="1"/>
    <row r="1168" ht="35.1" customHeight="1"/>
    <row r="1169" ht="35.1" customHeight="1"/>
    <row r="1170" ht="35.1" customHeight="1"/>
    <row r="1171" ht="35.1" customHeight="1"/>
    <row r="1172" ht="35.1" customHeight="1"/>
    <row r="1173" ht="35.1" customHeight="1"/>
    <row r="1174" ht="35.1" customHeight="1"/>
    <row r="1175" ht="35.1" customHeight="1"/>
    <row r="1176" ht="35.1" customHeight="1"/>
    <row r="1177" ht="35.1" customHeight="1"/>
    <row r="1178" ht="35.1" customHeight="1"/>
    <row r="1179" ht="35.1" customHeight="1"/>
    <row r="1180" ht="35.1" customHeight="1"/>
    <row r="1181" ht="35.1" customHeight="1"/>
    <row r="1182" ht="35.1" customHeight="1"/>
    <row r="1183" ht="35.1" customHeight="1"/>
    <row r="1184" ht="35.1" customHeight="1"/>
    <row r="1185" ht="35.1" customHeight="1"/>
    <row r="1186" ht="35.1" customHeight="1"/>
    <row r="1187" ht="35.1" customHeight="1"/>
    <row r="1188" ht="35.1" customHeight="1"/>
    <row r="1189" ht="35.1" customHeight="1"/>
    <row r="1190" ht="35.1" customHeight="1"/>
    <row r="1191" ht="35.1" customHeight="1"/>
    <row r="1192" ht="35.1" customHeight="1"/>
    <row r="1193" ht="35.1" customHeight="1"/>
    <row r="1194" ht="35.1" customHeight="1"/>
    <row r="1195" ht="35.1" customHeight="1"/>
    <row r="1196" ht="35.1" customHeight="1"/>
    <row r="1197" ht="35.1" customHeight="1"/>
    <row r="1198" ht="35.1" customHeight="1"/>
    <row r="1199" ht="35.1" customHeight="1"/>
    <row r="1200" ht="35.1" customHeight="1"/>
    <row r="1201" ht="35.1" customHeight="1"/>
    <row r="1202" ht="35.1" customHeight="1"/>
    <row r="1203" ht="35.1" customHeight="1"/>
    <row r="1204" ht="35.1" customHeight="1"/>
    <row r="1205" ht="35.1" customHeight="1"/>
    <row r="1206" ht="35.1" customHeight="1"/>
    <row r="1207" ht="35.1" customHeight="1"/>
    <row r="1208" ht="35.1" customHeight="1"/>
    <row r="1209" ht="35.1" customHeight="1"/>
    <row r="1210" ht="35.1" customHeight="1"/>
    <row r="1211" ht="35.1" customHeight="1"/>
    <row r="1212" ht="35.1" customHeight="1"/>
    <row r="1213" ht="35.1" customHeight="1"/>
    <row r="1214" ht="35.1" customHeight="1"/>
    <row r="1215" ht="35.1" customHeight="1"/>
    <row r="1216" ht="35.1" customHeight="1"/>
    <row r="1217" ht="35.1" customHeight="1"/>
    <row r="1218" ht="35.1" customHeight="1"/>
    <row r="1219" ht="35.1" customHeight="1"/>
    <row r="1220" ht="35.1" customHeight="1"/>
    <row r="1221" ht="35.1" customHeight="1"/>
    <row r="1222" ht="35.1" customHeight="1"/>
    <row r="1223" ht="35.1" customHeight="1"/>
    <row r="1224" ht="35.1" customHeight="1"/>
    <row r="1225" ht="35.1" customHeight="1"/>
    <row r="1226" ht="35.1" customHeight="1"/>
    <row r="1227" ht="35.1" customHeight="1"/>
    <row r="1228" ht="35.1" customHeight="1"/>
    <row r="1229" ht="35.1" customHeight="1"/>
    <row r="1230" ht="35.1" customHeight="1"/>
    <row r="1231" ht="35.1" customHeight="1"/>
    <row r="1232" ht="35.1" customHeight="1"/>
    <row r="1233" ht="35.1" customHeight="1"/>
    <row r="1234" ht="35.1" customHeight="1"/>
    <row r="1235" ht="35.1" customHeight="1"/>
    <row r="1236" ht="35.1" customHeight="1"/>
    <row r="1237" ht="35.1" customHeight="1"/>
    <row r="1238" ht="35.1" customHeight="1"/>
    <row r="1239" ht="35.1" customHeight="1"/>
    <row r="1240" ht="35.1" customHeight="1"/>
    <row r="1241" ht="35.1" customHeight="1"/>
    <row r="1242" ht="35.1" customHeight="1"/>
    <row r="1243" ht="35.1" customHeight="1"/>
    <row r="1244" ht="35.1" customHeight="1"/>
    <row r="1245" ht="35.1" customHeight="1"/>
    <row r="1246" ht="35.1" customHeight="1"/>
    <row r="1247" ht="35.1" customHeight="1"/>
    <row r="1248" ht="35.1" customHeight="1"/>
    <row r="1249" ht="35.1" customHeight="1"/>
    <row r="1250" ht="35.1" customHeight="1"/>
    <row r="1251" ht="35.1" customHeight="1"/>
    <row r="1252" ht="35.1" customHeight="1"/>
    <row r="1253" ht="35.1" customHeight="1"/>
    <row r="1254" ht="35.1" customHeight="1"/>
    <row r="1255" ht="35.1" customHeight="1"/>
    <row r="1256" ht="35.1" customHeight="1"/>
    <row r="1257" ht="35.1" customHeight="1"/>
    <row r="1258" ht="35.1" customHeight="1"/>
    <row r="1259" ht="35.1" customHeight="1"/>
    <row r="1260" ht="35.1" customHeight="1"/>
    <row r="1261" ht="35.1" customHeight="1"/>
    <row r="1262" ht="35.1" customHeight="1"/>
    <row r="1263" ht="35.1" customHeight="1"/>
    <row r="1264" ht="35.1" customHeight="1"/>
    <row r="1265" ht="35.1" customHeight="1"/>
    <row r="1266" ht="35.1" customHeight="1"/>
    <row r="1267" ht="35.1" customHeight="1"/>
    <row r="1268" ht="35.1" customHeight="1"/>
    <row r="1269" ht="35.1" customHeight="1"/>
    <row r="1270" ht="35.1" customHeight="1"/>
    <row r="1271" ht="35.1" customHeight="1"/>
    <row r="1272" ht="35.1" customHeight="1"/>
    <row r="1273" ht="35.1" customHeight="1"/>
    <row r="1274" ht="35.1" customHeight="1"/>
    <row r="1275" ht="35.1" customHeight="1"/>
    <row r="1276" ht="35.1" customHeight="1"/>
    <row r="1277" ht="35.1" customHeight="1"/>
    <row r="1278" ht="35.1" customHeight="1"/>
    <row r="1279" ht="35.1" customHeight="1"/>
    <row r="1280" ht="35.1" customHeight="1"/>
    <row r="1281" ht="35.1" customHeight="1"/>
    <row r="1282" ht="35.1" customHeight="1"/>
    <row r="1283" ht="35.1" customHeight="1"/>
    <row r="1284" ht="35.1" customHeight="1"/>
    <row r="1285" ht="35.1" customHeight="1"/>
    <row r="1286" ht="35.1" customHeight="1"/>
    <row r="1287" ht="35.1" customHeight="1"/>
    <row r="1288" ht="35.1" customHeight="1"/>
    <row r="1289" ht="35.1" customHeight="1"/>
    <row r="1290" ht="35.1" customHeight="1"/>
    <row r="1291" ht="35.1" customHeight="1"/>
    <row r="1292" ht="35.1" customHeight="1"/>
    <row r="1293" ht="35.1" customHeight="1"/>
    <row r="1294" ht="35.1" customHeight="1"/>
    <row r="1295" ht="35.1" customHeight="1"/>
    <row r="1296" ht="35.1" customHeight="1"/>
    <row r="1297" ht="35.1" customHeight="1"/>
    <row r="1298" ht="35.1" customHeight="1"/>
    <row r="1299" ht="35.1" customHeight="1"/>
    <row r="1300" ht="35.1" customHeight="1"/>
    <row r="1301" ht="35.1" customHeight="1"/>
    <row r="1302" ht="35.1" customHeight="1"/>
    <row r="1303" ht="35.1" customHeight="1"/>
    <row r="1304" ht="35.1" customHeight="1"/>
    <row r="1305" ht="35.1" customHeight="1"/>
    <row r="1306" ht="35.1" customHeight="1"/>
    <row r="1307" ht="35.1" customHeight="1"/>
    <row r="1308" ht="35.1" customHeight="1"/>
    <row r="1309" ht="35.1" customHeight="1"/>
    <row r="1310" ht="35.1" customHeight="1"/>
    <row r="1311" ht="35.1" customHeight="1"/>
    <row r="1312" ht="35.1" customHeight="1"/>
    <row r="1313" ht="35.1" customHeight="1"/>
    <row r="1314" ht="35.1" customHeight="1"/>
    <row r="1315" ht="35.1" customHeight="1"/>
    <row r="1316" ht="35.1" customHeight="1"/>
    <row r="1317" ht="35.1" customHeight="1"/>
    <row r="1318" ht="35.1" customHeight="1"/>
    <row r="1319" ht="35.1" customHeight="1"/>
    <row r="1320" ht="35.1" customHeight="1"/>
    <row r="1321" ht="35.1" customHeight="1"/>
    <row r="1322" ht="35.1" customHeight="1"/>
    <row r="1323" ht="35.1" customHeight="1"/>
    <row r="1324" ht="35.1" customHeight="1"/>
    <row r="1325" ht="35.1" customHeight="1"/>
    <row r="1326" ht="35.1" customHeight="1"/>
    <row r="1327" ht="35.1" customHeight="1"/>
    <row r="1328" ht="35.1" customHeight="1"/>
    <row r="1329" ht="35.1" customHeight="1"/>
    <row r="1330" ht="35.1" customHeight="1"/>
    <row r="1331" ht="35.1" customHeight="1"/>
    <row r="1332" ht="35.1" customHeight="1"/>
    <row r="1333" ht="35.1" customHeight="1"/>
    <row r="1334" ht="35.1" customHeight="1"/>
    <row r="1335" ht="35.1" customHeight="1"/>
    <row r="1336" ht="35.1" customHeight="1"/>
    <row r="1337" ht="35.1" customHeight="1"/>
    <row r="1338" ht="35.1" customHeight="1"/>
    <row r="1339" ht="35.1" customHeight="1"/>
    <row r="1340" ht="35.1" customHeight="1"/>
    <row r="1341" ht="35.1" customHeight="1"/>
    <row r="1342" ht="35.1" customHeight="1"/>
    <row r="1343" ht="35.1" customHeight="1"/>
    <row r="1344" ht="35.1" customHeight="1"/>
    <row r="1345" ht="35.1" customHeight="1"/>
    <row r="1346" ht="35.1" customHeight="1"/>
    <row r="1347" ht="35.1" customHeight="1"/>
    <row r="1348" ht="35.1" customHeight="1"/>
    <row r="1349" ht="35.1" customHeight="1"/>
    <row r="1350" ht="35.1" customHeight="1"/>
    <row r="1351" ht="35.1" customHeight="1"/>
    <row r="1352" ht="35.1" customHeight="1"/>
    <row r="1353" ht="35.1" customHeight="1"/>
    <row r="1354" ht="35.1" customHeight="1"/>
    <row r="1355" ht="35.1" customHeight="1"/>
    <row r="1356" ht="35.1" customHeight="1"/>
    <row r="1357" ht="35.1" customHeight="1"/>
    <row r="1358" ht="35.1" customHeight="1"/>
    <row r="1359" ht="35.1" customHeight="1"/>
    <row r="1360" ht="35.1" customHeight="1"/>
    <row r="1361" ht="35.1" customHeight="1"/>
    <row r="1362" ht="35.1" customHeight="1"/>
    <row r="1363" ht="35.1" customHeight="1"/>
    <row r="1364" ht="35.1" customHeight="1"/>
    <row r="1365" ht="35.1" customHeight="1"/>
    <row r="1366" ht="35.1" customHeight="1"/>
    <row r="1367" ht="35.1" customHeight="1"/>
    <row r="1368" ht="35.1" customHeight="1"/>
    <row r="1369" ht="35.1" customHeight="1"/>
    <row r="1370" ht="35.1" customHeight="1"/>
    <row r="1371" ht="35.1" customHeight="1"/>
    <row r="1372" ht="35.1" customHeight="1"/>
    <row r="1373" ht="35.1" customHeight="1"/>
    <row r="1374" ht="35.1" customHeight="1"/>
    <row r="1375" ht="35.1" customHeight="1"/>
    <row r="1376" ht="35.1" customHeight="1"/>
    <row r="1377" ht="35.1" customHeight="1"/>
    <row r="1378" ht="35.1" customHeight="1"/>
    <row r="1379" ht="35.1" customHeight="1"/>
    <row r="1380" ht="35.1" customHeight="1"/>
    <row r="1381" ht="35.1" customHeight="1"/>
    <row r="1382" ht="35.1" customHeight="1"/>
    <row r="1383" ht="35.1" customHeight="1"/>
    <row r="1384" ht="35.1" customHeight="1"/>
    <row r="1385" ht="35.1" customHeight="1"/>
    <row r="1386" ht="35.1" customHeight="1"/>
    <row r="1387" ht="35.1" customHeight="1"/>
    <row r="1388" ht="35.1" customHeight="1"/>
    <row r="1389" ht="35.1" customHeight="1"/>
    <row r="1390" ht="35.1" customHeight="1"/>
    <row r="1391" ht="35.1" customHeight="1"/>
    <row r="1392" ht="35.1" customHeight="1"/>
    <row r="1393" ht="35.1" customHeight="1"/>
    <row r="1394" ht="35.1" customHeight="1"/>
    <row r="1395" ht="35.1" customHeight="1"/>
    <row r="1396" ht="35.1" customHeight="1"/>
    <row r="1397" ht="35.1" customHeight="1"/>
    <row r="1398" ht="35.1" customHeight="1"/>
    <row r="1399" ht="35.1" customHeight="1"/>
    <row r="1400" ht="35.1" customHeight="1"/>
    <row r="1401" ht="35.1" customHeight="1"/>
    <row r="1402" ht="35.1" customHeight="1"/>
    <row r="1403" ht="35.1" customHeight="1"/>
    <row r="1404" ht="35.1" customHeight="1"/>
    <row r="1405" ht="35.1" customHeight="1"/>
    <row r="1406" ht="35.1" customHeight="1"/>
    <row r="1407" ht="35.1" customHeight="1"/>
    <row r="1408" ht="35.1" customHeight="1"/>
    <row r="1409" ht="35.1" customHeight="1"/>
    <row r="1410" ht="35.1" customHeight="1"/>
    <row r="1411" ht="35.1" customHeight="1"/>
    <row r="1412" ht="35.1" customHeight="1"/>
    <row r="1413" ht="35.1" customHeight="1"/>
    <row r="1414" ht="35.1" customHeight="1"/>
    <row r="1415" ht="35.1" customHeight="1"/>
    <row r="1416" ht="35.1" customHeight="1"/>
    <row r="1417" ht="35.1" customHeight="1"/>
    <row r="1418" ht="35.1" customHeight="1"/>
    <row r="1419" ht="35.1" customHeight="1"/>
    <row r="1420" ht="35.1" customHeight="1"/>
    <row r="1421" ht="35.1" customHeight="1"/>
    <row r="1422" ht="35.1" customHeight="1"/>
    <row r="1423" ht="35.1" customHeight="1"/>
    <row r="1424" ht="35.1" customHeight="1"/>
    <row r="1425" ht="35.1" customHeight="1"/>
    <row r="1426" ht="35.1" customHeight="1"/>
    <row r="1427" ht="35.1" customHeight="1"/>
    <row r="1428" ht="35.1" customHeight="1"/>
    <row r="1429" ht="35.1" customHeight="1"/>
    <row r="1430" ht="35.1" customHeight="1"/>
    <row r="1431" ht="35.1" customHeight="1"/>
    <row r="1432" ht="35.1" customHeight="1"/>
    <row r="1433" ht="35.1" customHeight="1"/>
    <row r="1434" ht="35.1" customHeight="1"/>
    <row r="1435" ht="35.1" customHeight="1"/>
    <row r="1436" ht="35.1" customHeight="1"/>
    <row r="1437" ht="35.1" customHeight="1"/>
    <row r="1438" ht="35.1" customHeight="1"/>
    <row r="1439" ht="35.1" customHeight="1"/>
    <row r="1440" ht="35.1" customHeight="1"/>
    <row r="1441" ht="35.1" customHeight="1"/>
    <row r="1442" ht="35.1" customHeight="1"/>
    <row r="1443" ht="35.1" customHeight="1"/>
    <row r="1444" ht="35.1" customHeight="1"/>
    <row r="1445" ht="35.1" customHeight="1"/>
    <row r="1446" ht="35.1" customHeight="1"/>
    <row r="1447" ht="35.1" customHeight="1"/>
    <row r="1448" ht="35.1" customHeight="1"/>
    <row r="1449" ht="35.1" customHeight="1"/>
    <row r="1450" ht="35.1" customHeight="1"/>
    <row r="1451" ht="35.1" customHeight="1"/>
    <row r="1452" ht="35.1" customHeight="1"/>
    <row r="1453" ht="35.1" customHeight="1"/>
    <row r="1454" ht="35.1" customHeight="1"/>
    <row r="1455" ht="35.1" customHeight="1"/>
    <row r="1456" ht="35.1" customHeight="1"/>
    <row r="1457" ht="35.1" customHeight="1"/>
    <row r="1458" ht="35.1" customHeight="1"/>
    <row r="1459" ht="35.1" customHeight="1"/>
    <row r="1460" ht="35.1" customHeight="1"/>
    <row r="1461" ht="35.1" customHeight="1"/>
    <row r="1462" ht="35.1" customHeight="1"/>
    <row r="1463" ht="35.1" customHeight="1"/>
    <row r="1464" ht="35.1" customHeight="1"/>
    <row r="1465" ht="35.1" customHeight="1"/>
    <row r="1466" ht="35.1" customHeight="1"/>
    <row r="1467" ht="35.1" customHeight="1"/>
    <row r="1468" ht="35.1" customHeight="1"/>
    <row r="1469" ht="35.1" customHeight="1"/>
    <row r="1470" ht="35.1" customHeight="1"/>
    <row r="1471" ht="35.1" customHeight="1"/>
    <row r="1472" ht="35.1" customHeight="1"/>
    <row r="1473" ht="35.1" customHeight="1"/>
    <row r="1474" ht="35.1" customHeight="1"/>
    <row r="1475" ht="35.1" customHeight="1"/>
    <row r="1476" ht="35.1" customHeight="1"/>
    <row r="1477" ht="35.1" customHeight="1"/>
    <row r="1478" ht="35.1" customHeight="1"/>
    <row r="1479" ht="35.1" customHeight="1"/>
    <row r="1480" ht="35.1" customHeight="1"/>
    <row r="1481" ht="35.1" customHeight="1"/>
    <row r="1482" ht="35.1" customHeight="1"/>
    <row r="1483" ht="35.1" customHeight="1"/>
    <row r="1484" ht="35.1" customHeight="1"/>
    <row r="1485" ht="35.1" customHeight="1"/>
    <row r="1486" ht="35.1" customHeight="1"/>
    <row r="1487" ht="35.1" customHeight="1"/>
    <row r="1488" ht="35.1" customHeight="1"/>
    <row r="1489" ht="35.1" customHeight="1"/>
    <row r="1490" ht="35.1" customHeight="1"/>
    <row r="1491" ht="35.1" customHeight="1"/>
    <row r="1492" ht="35.1" customHeight="1"/>
    <row r="1493" ht="35.1" customHeight="1"/>
    <row r="1494" ht="35.1" customHeight="1"/>
    <row r="1495" ht="35.1" customHeight="1"/>
    <row r="1496" ht="35.1" customHeight="1"/>
    <row r="1497" ht="35.1" customHeight="1"/>
    <row r="1498" ht="35.1" customHeight="1"/>
    <row r="1499" ht="35.1" customHeight="1"/>
    <row r="1500" ht="35.1" customHeight="1"/>
    <row r="1501" ht="35.1" customHeight="1"/>
    <row r="1502" ht="35.1" customHeight="1"/>
    <row r="1503" ht="35.1" customHeight="1"/>
    <row r="1504" ht="35.1" customHeight="1"/>
    <row r="1505" ht="35.1" customHeight="1"/>
    <row r="1506" ht="35.1" customHeight="1"/>
    <row r="1507" ht="35.1" customHeight="1"/>
    <row r="1508" ht="35.1" customHeight="1"/>
    <row r="1509" ht="35.1" customHeight="1"/>
    <row r="1510" ht="35.1" customHeight="1"/>
    <row r="1511" ht="35.1" customHeight="1"/>
    <row r="1512" ht="35.1" customHeight="1"/>
    <row r="1513" ht="35.1" customHeight="1"/>
    <row r="1514" ht="35.1" customHeight="1"/>
    <row r="1515" ht="35.1" customHeight="1"/>
    <row r="1516" ht="35.1" customHeight="1"/>
    <row r="1517" ht="35.1" customHeight="1"/>
    <row r="1518" ht="35.1" customHeight="1"/>
    <row r="1519" ht="35.1" customHeight="1"/>
    <row r="1520" ht="35.1" customHeight="1"/>
    <row r="1521" ht="35.1" customHeight="1"/>
    <row r="1522" ht="35.1" customHeight="1"/>
    <row r="1523" ht="35.1" customHeight="1"/>
    <row r="1524" ht="35.1" customHeight="1"/>
    <row r="1525" ht="35.1" customHeight="1"/>
    <row r="1526" ht="35.1" customHeight="1"/>
    <row r="1527" ht="35.1" customHeight="1"/>
    <row r="1528" ht="35.1" customHeight="1"/>
    <row r="1529" ht="35.1" customHeight="1"/>
    <row r="1530" ht="35.1" customHeight="1"/>
    <row r="1531" ht="35.1" customHeight="1"/>
    <row r="1532" ht="35.1" customHeight="1"/>
    <row r="1533" ht="35.1" customHeight="1"/>
    <row r="1534" ht="35.1" customHeight="1"/>
    <row r="1535" ht="35.1" customHeight="1"/>
    <row r="1536" ht="35.1" customHeight="1"/>
    <row r="1537" ht="35.1" customHeight="1"/>
    <row r="1538" ht="35.1" customHeight="1"/>
    <row r="1539" ht="35.1" customHeight="1"/>
    <row r="1540" ht="35.1" customHeight="1"/>
    <row r="1541" ht="35.1" customHeight="1"/>
    <row r="1542" ht="35.1" customHeight="1"/>
    <row r="1543" ht="35.1" customHeight="1"/>
    <row r="1544" ht="35.1" customHeight="1"/>
    <row r="1545" ht="35.1" customHeight="1"/>
    <row r="1546" ht="35.1" customHeight="1"/>
    <row r="1547" ht="35.1" customHeight="1"/>
    <row r="1548" ht="35.1" customHeight="1"/>
    <row r="1549" ht="35.1" customHeight="1"/>
    <row r="1550" ht="35.1" customHeight="1"/>
    <row r="1551" ht="35.1" customHeight="1"/>
    <row r="1552" ht="35.1" customHeight="1"/>
    <row r="1553" ht="35.1" customHeight="1"/>
    <row r="1554" ht="35.1" customHeight="1"/>
    <row r="1555" ht="35.1" customHeight="1"/>
    <row r="1556" ht="35.1" customHeight="1"/>
    <row r="1557" ht="35.1" customHeight="1"/>
    <row r="1558" ht="35.1" customHeight="1"/>
    <row r="1559" ht="35.1" customHeight="1"/>
    <row r="1560" ht="35.1" customHeight="1"/>
    <row r="1561" ht="35.1" customHeight="1"/>
    <row r="1562" ht="35.1" customHeight="1"/>
    <row r="1563" ht="35.1" customHeight="1"/>
    <row r="1564" ht="35.1" customHeight="1"/>
    <row r="1565" ht="35.1" customHeight="1"/>
    <row r="1566" ht="35.1" customHeight="1"/>
    <row r="1567" ht="35.1" customHeight="1"/>
    <row r="1568" ht="35.1" customHeight="1"/>
    <row r="1569" ht="35.1" customHeight="1"/>
    <row r="1570" ht="35.1" customHeight="1"/>
    <row r="1571" ht="35.1" customHeight="1"/>
    <row r="1572" ht="35.1" customHeight="1"/>
    <row r="1573" ht="35.1" customHeight="1"/>
    <row r="1574" ht="35.1" customHeight="1"/>
    <row r="1575" ht="35.1" customHeight="1"/>
    <row r="1576" ht="35.1" customHeight="1"/>
    <row r="1577" ht="35.1" customHeight="1"/>
    <row r="1578" ht="35.1" customHeight="1"/>
    <row r="1579" ht="35.1" customHeight="1"/>
    <row r="1580" ht="35.1" customHeight="1"/>
    <row r="1581" ht="35.1" customHeight="1"/>
    <row r="1582" ht="35.1" customHeight="1"/>
    <row r="1583" ht="35.1" customHeight="1"/>
    <row r="1584" ht="35.1" customHeight="1"/>
    <row r="1585" ht="35.1" customHeight="1"/>
    <row r="1586" ht="35.1" customHeight="1"/>
    <row r="1587" ht="35.1" customHeight="1"/>
    <row r="1588" ht="35.1" customHeight="1"/>
    <row r="1589" ht="35.1" customHeight="1"/>
    <row r="1590" ht="35.1" customHeight="1"/>
    <row r="1591" ht="35.1" customHeight="1"/>
    <row r="1592" ht="35.1" customHeight="1"/>
    <row r="1593" ht="35.1" customHeight="1"/>
    <row r="1594" ht="35.1" customHeight="1"/>
    <row r="1595" ht="35.1" customHeight="1"/>
    <row r="1596" ht="35.1" customHeight="1"/>
    <row r="1597" ht="35.1" customHeight="1"/>
    <row r="1598" ht="35.1" customHeight="1"/>
    <row r="1599" ht="35.1" customHeight="1"/>
    <row r="1600" ht="35.1" customHeight="1"/>
    <row r="1601" ht="35.1" customHeight="1"/>
    <row r="1602" ht="35.1" customHeight="1"/>
    <row r="1603" ht="35.1" customHeight="1"/>
    <row r="1604" ht="35.1" customHeight="1"/>
    <row r="1605" ht="35.1" customHeight="1"/>
    <row r="1606" ht="35.1" customHeight="1"/>
    <row r="1607" ht="35.1" customHeight="1"/>
    <row r="1608" ht="35.1" customHeight="1"/>
    <row r="1609" ht="35.1" customHeight="1"/>
    <row r="1610" ht="35.1" customHeight="1"/>
    <row r="1611" ht="35.1" customHeight="1"/>
    <row r="1612" ht="35.1" customHeight="1"/>
    <row r="1613" ht="35.1" customHeight="1"/>
    <row r="1614" ht="35.1" customHeight="1"/>
    <row r="1615" ht="35.1" customHeight="1"/>
    <row r="1616" ht="35.1" customHeight="1"/>
    <row r="1617" ht="35.1" customHeight="1"/>
    <row r="1618" ht="35.1" customHeight="1"/>
    <row r="1619" ht="35.1" customHeight="1"/>
    <row r="1620" ht="35.1" customHeight="1"/>
    <row r="1621" ht="35.1" customHeight="1"/>
    <row r="1622" ht="35.1" customHeight="1"/>
    <row r="1623" ht="35.1" customHeight="1"/>
    <row r="1624" ht="35.1" customHeight="1"/>
    <row r="1625" ht="35.1" customHeight="1"/>
    <row r="1626" ht="35.1" customHeight="1"/>
    <row r="1627" ht="35.1" customHeight="1"/>
    <row r="1628" ht="35.1" customHeight="1"/>
    <row r="1629" ht="35.1" customHeight="1"/>
    <row r="1630" ht="35.1" customHeight="1"/>
    <row r="1631" ht="35.1" customHeight="1"/>
    <row r="1632" ht="35.1" customHeight="1"/>
    <row r="1633" ht="35.1" customHeight="1"/>
    <row r="1634" ht="35.1" customHeight="1"/>
    <row r="1635" ht="35.1" customHeight="1"/>
    <row r="1636" ht="35.1" customHeight="1"/>
    <row r="1637" ht="35.1" customHeight="1"/>
    <row r="1638" ht="35.1" customHeight="1"/>
    <row r="1639" ht="35.1" customHeight="1"/>
    <row r="1640" ht="35.1" customHeight="1"/>
    <row r="1641" ht="35.1" customHeight="1"/>
    <row r="1642" ht="35.1" customHeight="1"/>
    <row r="1643" ht="35.1" customHeight="1"/>
    <row r="1644" ht="35.1" customHeight="1"/>
    <row r="1645" ht="35.1" customHeight="1"/>
    <row r="1646" ht="35.1" customHeight="1"/>
    <row r="1647" ht="35.1" customHeight="1"/>
    <row r="1648" ht="35.1" customHeight="1"/>
    <row r="1649" ht="35.1" customHeight="1"/>
    <row r="1650" ht="35.1" customHeight="1"/>
    <row r="1651" ht="35.1" customHeight="1"/>
    <row r="1652" ht="35.1" customHeight="1"/>
    <row r="1653" ht="35.1" customHeight="1"/>
    <row r="1654" ht="35.1" customHeight="1"/>
    <row r="1655" ht="35.1" customHeight="1"/>
    <row r="1656" ht="35.1" customHeight="1"/>
    <row r="1657" ht="35.1" customHeight="1"/>
    <row r="1658" ht="35.1" customHeight="1"/>
    <row r="1659" ht="35.1" customHeight="1"/>
    <row r="1660" ht="35.1" customHeight="1"/>
    <row r="1661" ht="35.1" customHeight="1"/>
    <row r="1662" ht="35.1" customHeight="1"/>
    <row r="1663" ht="35.1" customHeight="1"/>
    <row r="1664" ht="35.1" customHeight="1"/>
    <row r="1665" ht="35.1" customHeight="1"/>
    <row r="1666" ht="35.1" customHeight="1"/>
    <row r="1667" ht="35.1" customHeight="1"/>
    <row r="1668" ht="35.1" customHeight="1"/>
    <row r="1669" ht="35.1" customHeight="1"/>
    <row r="1670" ht="35.1" customHeight="1"/>
    <row r="1671" ht="35.1" customHeight="1"/>
    <row r="1672" ht="35.1" customHeight="1"/>
    <row r="1673" ht="35.1" customHeight="1"/>
    <row r="1674" ht="35.1" customHeight="1"/>
    <row r="1675" ht="35.1" customHeight="1"/>
    <row r="1676" ht="35.1" customHeight="1"/>
    <row r="1677" ht="35.1" customHeight="1"/>
    <row r="1678" ht="35.1" customHeight="1"/>
    <row r="1679" ht="35.1" customHeight="1"/>
    <row r="1680" ht="35.1" customHeight="1"/>
    <row r="1681" ht="35.1" customHeight="1"/>
    <row r="1682" ht="35.1" customHeight="1"/>
    <row r="1683" ht="35.1" customHeight="1"/>
    <row r="1684" ht="35.1" customHeight="1"/>
    <row r="1685" ht="35.1" customHeight="1"/>
    <row r="1686" ht="35.1" customHeight="1"/>
    <row r="1687" ht="35.1" customHeight="1"/>
    <row r="1688" ht="35.1" customHeight="1"/>
    <row r="1689" ht="35.1" customHeight="1"/>
    <row r="1690" ht="35.1" customHeight="1"/>
    <row r="1691" ht="35.1" customHeight="1"/>
    <row r="1692" ht="35.1" customHeight="1"/>
    <row r="1693" ht="35.1" customHeight="1"/>
    <row r="1694" ht="35.1" customHeight="1"/>
    <row r="1695" ht="35.1" customHeight="1"/>
    <row r="1696" ht="35.1" customHeight="1"/>
    <row r="1697" ht="35.1" customHeight="1"/>
    <row r="1698" ht="35.1" customHeight="1"/>
    <row r="1699" ht="35.1" customHeight="1"/>
    <row r="1700" ht="35.1" customHeight="1"/>
    <row r="1701" ht="35.1" customHeight="1"/>
    <row r="1702" ht="35.1" customHeight="1"/>
    <row r="1703" ht="35.1" customHeight="1"/>
    <row r="1704" ht="35.1" customHeight="1"/>
    <row r="1705" ht="35.1" customHeight="1"/>
    <row r="1706" ht="35.1" customHeight="1"/>
    <row r="1707" ht="35.1" customHeight="1"/>
    <row r="1708" ht="35.1" customHeight="1"/>
    <row r="1709" ht="35.1" customHeight="1"/>
    <row r="1710" ht="35.1" customHeight="1"/>
    <row r="1711" ht="35.1" customHeight="1"/>
    <row r="1712" ht="35.1" customHeight="1"/>
    <row r="1713" ht="35.1" customHeight="1"/>
    <row r="1714" ht="35.1" customHeight="1"/>
    <row r="1715" ht="35.1" customHeight="1"/>
    <row r="1716" ht="35.1" customHeight="1"/>
    <row r="1717" ht="35.1" customHeight="1"/>
    <row r="1718" ht="35.1" customHeight="1"/>
    <row r="1719" ht="35.1" customHeight="1"/>
    <row r="1720" ht="35.1" customHeight="1"/>
    <row r="1721" ht="35.1" customHeight="1"/>
    <row r="1722" ht="35.1" customHeight="1"/>
    <row r="1723" ht="35.1" customHeight="1"/>
    <row r="1724" ht="35.1" customHeight="1"/>
    <row r="1725" ht="35.1" customHeight="1"/>
    <row r="1726" ht="35.1" customHeight="1"/>
    <row r="1727" ht="35.1" customHeight="1"/>
    <row r="1728" ht="35.1" customHeight="1"/>
    <row r="1729" ht="35.1" customHeight="1"/>
    <row r="1730" ht="35.1" customHeight="1"/>
    <row r="1731" ht="35.1" customHeight="1"/>
    <row r="1732" ht="35.1" customHeight="1"/>
    <row r="1733" ht="35.1" customHeight="1"/>
    <row r="1734" ht="35.1" customHeight="1"/>
    <row r="1735" ht="35.1" customHeight="1"/>
    <row r="1736" ht="35.1" customHeight="1"/>
    <row r="1737" ht="35.1" customHeight="1"/>
    <row r="1738" ht="35.1" customHeight="1"/>
    <row r="1739" ht="35.1" customHeight="1"/>
    <row r="1740" ht="35.1" customHeight="1"/>
    <row r="1741" ht="35.1" customHeight="1"/>
    <row r="1742" ht="35.1" customHeight="1"/>
    <row r="1743" ht="35.1" customHeight="1"/>
    <row r="1744" ht="35.1" customHeight="1"/>
    <row r="1745" ht="35.1" customHeight="1"/>
    <row r="1746" ht="35.1" customHeight="1"/>
    <row r="1747" ht="35.1" customHeight="1"/>
    <row r="1748" ht="35.1" customHeight="1"/>
    <row r="1749" ht="35.1" customHeight="1"/>
    <row r="1750" ht="35.1" customHeight="1"/>
    <row r="1751" ht="35.1" customHeight="1"/>
    <row r="1752" ht="35.1" customHeight="1"/>
    <row r="1753" ht="35.1" customHeight="1"/>
    <row r="1754" ht="35.1" customHeight="1"/>
    <row r="1755" ht="35.1" customHeight="1"/>
    <row r="1756" ht="35.1" customHeight="1"/>
    <row r="1757" ht="35.1" customHeight="1"/>
    <row r="1758" ht="35.1" customHeight="1"/>
    <row r="1759" ht="35.1" customHeight="1"/>
    <row r="1760" ht="35.1" customHeight="1"/>
    <row r="1761" ht="35.1" customHeight="1"/>
    <row r="1762" ht="35.1" customHeight="1"/>
    <row r="1763" ht="35.1" customHeight="1"/>
    <row r="1764" ht="35.1" customHeight="1"/>
    <row r="1765" ht="35.1" customHeight="1"/>
    <row r="1766" ht="35.1" customHeight="1"/>
    <row r="1767" ht="35.1" customHeight="1"/>
    <row r="1768" ht="35.1" customHeight="1"/>
    <row r="1769" ht="35.1" customHeight="1"/>
    <row r="1770" ht="35.1" customHeight="1"/>
    <row r="1771" ht="35.1" customHeight="1"/>
    <row r="1772" ht="35.1" customHeight="1"/>
    <row r="1773" ht="35.1" customHeight="1"/>
    <row r="1774" ht="35.1" customHeight="1"/>
    <row r="1775" ht="35.1" customHeight="1"/>
    <row r="1776" ht="35.1" customHeight="1"/>
    <row r="1777" ht="35.1" customHeight="1"/>
    <row r="1778" ht="35.1" customHeight="1"/>
    <row r="1779" ht="35.1" customHeight="1"/>
    <row r="1780" ht="35.1" customHeight="1"/>
    <row r="1781" ht="35.1" customHeight="1"/>
    <row r="1782" ht="35.1" customHeight="1"/>
    <row r="1783" ht="35.1" customHeight="1"/>
    <row r="1784" ht="35.1" customHeight="1"/>
    <row r="1785" ht="35.1" customHeight="1"/>
    <row r="1786" ht="35.1" customHeight="1"/>
    <row r="1787" ht="35.1" customHeight="1"/>
    <row r="1788" ht="35.1" customHeight="1"/>
    <row r="1789" ht="35.1" customHeight="1"/>
    <row r="1790" ht="35.1" customHeight="1"/>
    <row r="1791" ht="35.1" customHeight="1"/>
    <row r="1792" ht="35.1" customHeight="1"/>
    <row r="1793" ht="35.1" customHeight="1"/>
    <row r="1794" ht="35.1" customHeight="1"/>
    <row r="1795" ht="35.1" customHeight="1"/>
    <row r="1796" ht="35.1" customHeight="1"/>
    <row r="1797" ht="35.1" customHeight="1"/>
    <row r="1798" ht="35.1" customHeight="1"/>
    <row r="1799" ht="35.1" customHeight="1"/>
    <row r="1800" ht="35.1" customHeight="1"/>
    <row r="1801" ht="35.1" customHeight="1"/>
    <row r="1802" ht="35.1" customHeight="1"/>
    <row r="1803" ht="35.1" customHeight="1"/>
    <row r="1804" ht="35.1" customHeight="1"/>
    <row r="1805" ht="35.1" customHeight="1"/>
    <row r="1806" ht="35.1" customHeight="1"/>
    <row r="1807" ht="35.1" customHeight="1"/>
    <row r="1808" ht="35.1" customHeight="1"/>
    <row r="1809" ht="35.1" customHeight="1"/>
    <row r="1810" ht="35.1" customHeight="1"/>
    <row r="1811" ht="35.1" customHeight="1"/>
    <row r="1812" ht="35.1" customHeight="1"/>
    <row r="1813" ht="35.1" customHeight="1"/>
    <row r="1814" ht="35.1" customHeight="1"/>
    <row r="1815" ht="35.1" customHeight="1"/>
    <row r="1816" ht="35.1" customHeight="1"/>
    <row r="1817" ht="35.1" customHeight="1"/>
    <row r="1818" ht="35.1" customHeight="1"/>
    <row r="1819" ht="35.1" customHeight="1"/>
    <row r="1820" ht="35.1" customHeight="1"/>
    <row r="1821" ht="35.1" customHeight="1"/>
    <row r="1822" ht="35.1" customHeight="1"/>
    <row r="1823" ht="35.1" customHeight="1"/>
    <row r="1824" ht="35.1" customHeight="1"/>
    <row r="1825" ht="35.1" customHeight="1"/>
    <row r="1826" ht="35.1" customHeight="1"/>
    <row r="1827" ht="35.1" customHeight="1"/>
    <row r="1828" ht="35.1" customHeight="1"/>
    <row r="1829" ht="35.1" customHeight="1"/>
    <row r="1830" ht="35.1" customHeight="1"/>
    <row r="1831" ht="35.1" customHeight="1"/>
    <row r="1832" ht="35.1" customHeight="1"/>
    <row r="1833" ht="35.1" customHeight="1"/>
    <row r="1834" ht="35.1" customHeight="1"/>
    <row r="1835" ht="35.1" customHeight="1"/>
    <row r="1836" ht="35.1" customHeight="1"/>
    <row r="1837" ht="35.1" customHeight="1"/>
    <row r="1838" ht="35.1" customHeight="1"/>
    <row r="1839" ht="35.1" customHeight="1"/>
    <row r="1840" ht="35.1" customHeight="1"/>
    <row r="1841" ht="35.1" customHeight="1"/>
    <row r="1842" ht="35.1" customHeight="1"/>
    <row r="1843" ht="35.1" customHeight="1"/>
    <row r="1844" ht="35.1" customHeight="1"/>
    <row r="1845" ht="35.1" customHeight="1"/>
    <row r="1846" ht="35.1" customHeight="1"/>
    <row r="1847" ht="35.1" customHeight="1"/>
    <row r="1848" ht="35.1" customHeight="1"/>
    <row r="1849" ht="35.1" customHeight="1"/>
    <row r="1850" ht="35.1" customHeight="1"/>
    <row r="1851" ht="35.1" customHeight="1"/>
    <row r="1852" ht="35.1" customHeight="1"/>
    <row r="1853" ht="35.1" customHeight="1"/>
    <row r="1854" ht="35.1" customHeight="1"/>
    <row r="1855" ht="35.1" customHeight="1"/>
    <row r="1856" ht="35.1" customHeight="1"/>
    <row r="1857" ht="35.1" customHeight="1"/>
    <row r="1858" ht="35.1" customHeight="1"/>
    <row r="1859" ht="35.1" customHeight="1"/>
    <row r="1860" ht="35.1" customHeight="1"/>
    <row r="1861" ht="35.1" customHeight="1"/>
    <row r="1862" ht="35.1" customHeight="1"/>
    <row r="1863" ht="35.1" customHeight="1"/>
    <row r="1864" ht="35.1" customHeight="1"/>
    <row r="1865" ht="35.1" customHeight="1"/>
    <row r="1866" ht="35.1" customHeight="1"/>
    <row r="1867" ht="35.1" customHeight="1"/>
    <row r="1868" ht="35.1" customHeight="1"/>
    <row r="1869" ht="35.1" customHeight="1"/>
    <row r="1870" ht="35.1" customHeight="1"/>
    <row r="1871" ht="35.1" customHeight="1"/>
    <row r="1872" ht="35.1" customHeight="1"/>
    <row r="1873" ht="35.1" customHeight="1"/>
    <row r="1874" ht="35.1" customHeight="1"/>
    <row r="1875" ht="35.1" customHeight="1"/>
    <row r="1876" ht="35.1" customHeight="1"/>
    <row r="1877" ht="35.1" customHeight="1"/>
    <row r="1878" ht="35.1" customHeight="1"/>
    <row r="1879" ht="35.1" customHeight="1"/>
    <row r="1880" ht="35.1" customHeight="1"/>
    <row r="1881" ht="35.1" customHeight="1"/>
    <row r="1882" ht="35.1" customHeight="1"/>
    <row r="1883" ht="35.1" customHeight="1"/>
    <row r="1884" ht="35.1" customHeight="1"/>
    <row r="1885" ht="35.1" customHeight="1"/>
    <row r="1886" ht="35.1" customHeight="1"/>
    <row r="1887" ht="35.1" customHeight="1"/>
    <row r="1888" ht="35.1" customHeight="1"/>
    <row r="1889" ht="35.1" customHeight="1"/>
    <row r="1890" ht="35.1" customHeight="1"/>
    <row r="1891" ht="35.1" customHeight="1"/>
    <row r="1892" ht="35.1" customHeight="1"/>
    <row r="1893" ht="35.1" customHeight="1"/>
    <row r="1894" ht="35.1" customHeight="1"/>
    <row r="1895" ht="35.1" customHeight="1"/>
    <row r="1896" ht="35.1" customHeight="1"/>
    <row r="1897" ht="35.1" customHeight="1"/>
    <row r="1898" ht="35.1" customHeight="1"/>
    <row r="1899" ht="35.1" customHeight="1"/>
    <row r="1900" ht="35.1" customHeight="1"/>
    <row r="1901" ht="35.1" customHeight="1"/>
    <row r="1902" ht="35.1" customHeight="1"/>
    <row r="1903" ht="35.1" customHeight="1"/>
    <row r="1904" ht="35.1" customHeight="1"/>
    <row r="1905" ht="35.1" customHeight="1"/>
    <row r="1906" ht="35.1" customHeight="1"/>
    <row r="1907" ht="35.1" customHeight="1"/>
    <row r="1908" ht="35.1" customHeight="1"/>
    <row r="1909" ht="35.1" customHeight="1"/>
    <row r="1910" ht="35.1" customHeight="1"/>
    <row r="1911" ht="35.1" customHeight="1"/>
    <row r="1912" ht="35.1" customHeight="1"/>
    <row r="1913" ht="35.1" customHeight="1"/>
    <row r="1914" ht="35.1" customHeight="1"/>
    <row r="1915" ht="35.1" customHeight="1"/>
    <row r="1916" ht="35.1" customHeight="1"/>
    <row r="1917" ht="35.1" customHeight="1"/>
    <row r="1918" ht="35.1" customHeight="1"/>
    <row r="1919" ht="35.1" customHeight="1"/>
    <row r="1920" ht="35.1" customHeight="1"/>
    <row r="1921" ht="35.1" customHeight="1"/>
    <row r="1922" ht="35.1" customHeight="1"/>
    <row r="1923" ht="35.1" customHeight="1"/>
    <row r="1924" ht="35.1" customHeight="1"/>
    <row r="1925" ht="35.1" customHeight="1"/>
    <row r="1926" ht="35.1" customHeight="1"/>
    <row r="1927" ht="35.1" customHeight="1"/>
    <row r="1928" ht="35.1" customHeight="1"/>
    <row r="1929" ht="35.1" customHeight="1"/>
    <row r="1930" ht="35.1" customHeight="1"/>
    <row r="1931" ht="35.1" customHeight="1"/>
    <row r="1932" ht="35.1" customHeight="1"/>
    <row r="1933" ht="35.1" customHeight="1"/>
    <row r="1934" ht="35.1" customHeight="1"/>
    <row r="1935" ht="35.1" customHeight="1"/>
    <row r="1936" ht="35.1" customHeight="1"/>
    <row r="1937" ht="35.1" customHeight="1"/>
    <row r="1938" ht="35.1" customHeight="1"/>
    <row r="1939" ht="35.1" customHeight="1"/>
    <row r="1940" ht="35.1" customHeight="1"/>
    <row r="1941" ht="35.1" customHeight="1"/>
    <row r="1942" ht="35.1" customHeight="1"/>
    <row r="1943" ht="35.1" customHeight="1"/>
    <row r="1944" ht="35.1" customHeight="1"/>
    <row r="1945" ht="35.1" customHeight="1"/>
    <row r="1946" ht="35.1" customHeight="1"/>
    <row r="1947" ht="35.1" customHeight="1"/>
    <row r="1948" ht="35.1" customHeight="1"/>
    <row r="1949" ht="35.1" customHeight="1"/>
    <row r="1950" ht="35.1" customHeight="1"/>
    <row r="1951" ht="35.1" customHeight="1"/>
    <row r="1952" ht="35.1" customHeight="1"/>
    <row r="1953" ht="35.1" customHeight="1"/>
    <row r="1954" ht="35.1" customHeight="1"/>
    <row r="1955" ht="35.1" customHeight="1"/>
    <row r="1956" ht="35.1" customHeight="1"/>
    <row r="1957" ht="35.1" customHeight="1"/>
    <row r="1958" ht="35.1" customHeight="1"/>
    <row r="1959" ht="35.1" customHeight="1"/>
    <row r="1960" ht="35.1" customHeight="1"/>
    <row r="1961" ht="35.1" customHeight="1"/>
    <row r="1962" ht="35.1" customHeight="1"/>
    <row r="1963" ht="35.1" customHeight="1"/>
    <row r="1964" ht="35.1" customHeight="1"/>
    <row r="1965" ht="35.1" customHeight="1"/>
    <row r="1966" ht="35.1" customHeight="1"/>
    <row r="1967" ht="35.1" customHeight="1"/>
    <row r="1968" ht="35.1" customHeight="1"/>
    <row r="1969" ht="35.1" customHeight="1"/>
    <row r="1970" ht="35.1" customHeight="1"/>
    <row r="1971" ht="35.1" customHeight="1"/>
    <row r="1972" ht="35.1" customHeight="1"/>
    <row r="1973" ht="35.1" customHeight="1"/>
    <row r="1974" ht="35.1" customHeight="1"/>
    <row r="1975" ht="35.1" customHeight="1"/>
    <row r="1976" ht="35.1" customHeight="1"/>
    <row r="1977" ht="35.1" customHeight="1"/>
    <row r="1978" ht="35.1" customHeight="1"/>
    <row r="1979" ht="35.1" customHeight="1"/>
    <row r="1980" ht="35.1" customHeight="1"/>
    <row r="1981" ht="35.1" customHeight="1"/>
    <row r="1982" ht="35.1" customHeight="1"/>
    <row r="1983" ht="35.1" customHeight="1"/>
    <row r="1984" ht="35.1" customHeight="1"/>
    <row r="1985" ht="35.1" customHeight="1"/>
    <row r="1986" ht="35.1" customHeight="1"/>
    <row r="1987" ht="35.1" customHeight="1"/>
    <row r="1988" ht="35.1" customHeight="1"/>
    <row r="1989" ht="35.1" customHeight="1"/>
    <row r="1990" ht="35.1" customHeight="1"/>
    <row r="1991" ht="35.1" customHeight="1"/>
    <row r="1992" ht="35.1" customHeight="1"/>
    <row r="1993" ht="35.1" customHeight="1"/>
    <row r="1994" ht="35.1" customHeight="1"/>
    <row r="1995" ht="35.1" customHeight="1"/>
    <row r="1996" ht="35.1" customHeight="1"/>
    <row r="1997" ht="35.1" customHeight="1"/>
    <row r="1998" ht="35.1" customHeight="1"/>
    <row r="1999" ht="35.1" customHeight="1"/>
    <row r="2000" ht="35.1" customHeight="1"/>
    <row r="2001" ht="35.1" customHeight="1"/>
    <row r="2002" ht="35.1" customHeight="1"/>
    <row r="2003" ht="35.1" customHeight="1"/>
    <row r="2004" ht="35.1" customHeight="1"/>
    <row r="2005" ht="35.1" customHeight="1"/>
    <row r="2006" ht="35.1" customHeight="1"/>
    <row r="2007" ht="35.1" customHeight="1"/>
    <row r="2008" ht="35.1" customHeight="1"/>
    <row r="2009" ht="35.1" customHeight="1"/>
    <row r="2010" ht="35.1" customHeight="1"/>
    <row r="2011" ht="35.1" customHeight="1"/>
    <row r="2012" ht="35.1" customHeight="1"/>
    <row r="2013" ht="35.1" customHeight="1"/>
    <row r="2014" ht="35.1" customHeight="1"/>
    <row r="2015" ht="35.1" customHeight="1"/>
    <row r="2016" ht="35.1" customHeight="1"/>
    <row r="2017" ht="35.1" customHeight="1"/>
    <row r="2018" ht="35.1" customHeight="1"/>
    <row r="2019" ht="35.1" customHeight="1"/>
  </sheetData>
  <mergeCells count="2">
    <mergeCell ref="A2:O2"/>
    <mergeCell ref="O5:O16"/>
  </mergeCells>
  <printOptions horizontalCentered="1"/>
  <pageMargins left="0.590277777777778" right="0.590277777777778" top="0.511805555555556" bottom="0.751388888888889" header="0" footer="0.468055555555556"/>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K43"/>
  <sheetViews>
    <sheetView showZeros="0" zoomScale="130" zoomScaleNormal="130" workbookViewId="0">
      <selection activeCell="F14" sqref="F14"/>
    </sheetView>
  </sheetViews>
  <sheetFormatPr defaultColWidth="9" defaultRowHeight="14.25"/>
  <cols>
    <col min="1" max="1" width="25.625" style="171" customWidth="1"/>
    <col min="2" max="5" width="9.125" style="171" customWidth="1"/>
    <col min="6" max="6" width="25.625" style="171" customWidth="1"/>
    <col min="7" max="10" width="9.125" style="171" customWidth="1"/>
    <col min="11" max="16384" width="9" style="171"/>
  </cols>
  <sheetData>
    <row r="1" s="168" customFormat="1" ht="12" customHeight="1" spans="1:1">
      <c r="A1" s="8" t="s">
        <v>261</v>
      </c>
    </row>
    <row r="2" s="169" customFormat="1" ht="21" customHeight="1" spans="1:10">
      <c r="A2" s="172" t="s">
        <v>262</v>
      </c>
      <c r="B2" s="172"/>
      <c r="C2" s="172"/>
      <c r="D2" s="172"/>
      <c r="E2" s="172"/>
      <c r="F2" s="172"/>
      <c r="G2" s="172"/>
      <c r="H2" s="172"/>
      <c r="I2" s="172"/>
      <c r="J2" s="172"/>
    </row>
    <row r="3" s="168" customFormat="1" ht="12" customHeight="1" spans="1:10">
      <c r="A3" s="173"/>
      <c r="B3" s="173"/>
      <c r="C3" s="173"/>
      <c r="D3" s="173"/>
      <c r="E3" s="173"/>
      <c r="F3" s="173"/>
      <c r="G3" s="173"/>
      <c r="H3" s="174"/>
      <c r="I3" s="173"/>
      <c r="J3" s="206" t="s">
        <v>2</v>
      </c>
    </row>
    <row r="4" s="168" customFormat="1" ht="31.05" customHeight="1" spans="1:10">
      <c r="A4" s="175" t="s">
        <v>263</v>
      </c>
      <c r="B4" s="176" t="s">
        <v>99</v>
      </c>
      <c r="C4" s="176" t="s">
        <v>264</v>
      </c>
      <c r="D4" s="176" t="s">
        <v>101</v>
      </c>
      <c r="E4" s="176" t="s">
        <v>138</v>
      </c>
      <c r="F4" s="177" t="s">
        <v>265</v>
      </c>
      <c r="G4" s="176" t="s">
        <v>266</v>
      </c>
      <c r="H4" s="176" t="s">
        <v>264</v>
      </c>
      <c r="I4" s="176" t="s">
        <v>267</v>
      </c>
      <c r="J4" s="207" t="s">
        <v>106</v>
      </c>
    </row>
    <row r="5" s="168" customFormat="1" ht="31.05" customHeight="1" spans="1:11">
      <c r="A5" s="178"/>
      <c r="B5" s="179"/>
      <c r="C5" s="179"/>
      <c r="D5" s="179"/>
      <c r="E5" s="179"/>
      <c r="F5" s="180"/>
      <c r="G5" s="179"/>
      <c r="H5" s="179"/>
      <c r="I5" s="179"/>
      <c r="J5" s="208"/>
      <c r="K5" s="209" t="s">
        <v>268</v>
      </c>
    </row>
    <row r="6" s="168" customFormat="1" ht="31.05" customHeight="1" spans="1:10">
      <c r="A6" s="191" t="s">
        <v>239</v>
      </c>
      <c r="B6" s="215">
        <v>3598</v>
      </c>
      <c r="C6" s="183">
        <v>1839</v>
      </c>
      <c r="D6" s="183">
        <f>E6/B6*100</f>
        <v>-48.8882712618121</v>
      </c>
      <c r="E6" s="184">
        <f t="shared" ref="E6:E12" si="0">C6-B6</f>
        <v>-1759</v>
      </c>
      <c r="F6" s="190" t="s">
        <v>240</v>
      </c>
      <c r="G6" s="215">
        <v>6859</v>
      </c>
      <c r="H6" s="183">
        <v>5841</v>
      </c>
      <c r="I6" s="184">
        <f>J6/G6*100</f>
        <v>-14.8418136754629</v>
      </c>
      <c r="J6" s="210">
        <f t="shared" ref="J6:J13" si="1">H6-G6</f>
        <v>-1018</v>
      </c>
    </row>
    <row r="7" s="168" customFormat="1" ht="31.05" customHeight="1" spans="1:10">
      <c r="A7" s="191" t="s">
        <v>242</v>
      </c>
      <c r="B7" s="215">
        <v>18334</v>
      </c>
      <c r="C7" s="183">
        <v>13897</v>
      </c>
      <c r="D7" s="183">
        <f>E7/B7*100</f>
        <v>-24.2009381477037</v>
      </c>
      <c r="E7" s="184">
        <f t="shared" si="0"/>
        <v>-4437</v>
      </c>
      <c r="F7" s="190" t="s">
        <v>243</v>
      </c>
      <c r="G7" s="215">
        <v>12339</v>
      </c>
      <c r="H7" s="216">
        <v>3060</v>
      </c>
      <c r="I7" s="184">
        <f>J7/G7*100</f>
        <v>-75.200583515682</v>
      </c>
      <c r="J7" s="210">
        <f t="shared" si="1"/>
        <v>-9279</v>
      </c>
    </row>
    <row r="8" s="168" customFormat="1" ht="31.05" customHeight="1" spans="1:10">
      <c r="A8" s="191" t="s">
        <v>244</v>
      </c>
      <c r="B8" s="215"/>
      <c r="C8" s="183"/>
      <c r="D8" s="183"/>
      <c r="E8" s="184">
        <f t="shared" si="0"/>
        <v>0</v>
      </c>
      <c r="F8" s="190" t="s">
        <v>245</v>
      </c>
      <c r="G8" s="215">
        <v>67</v>
      </c>
      <c r="H8" s="183">
        <v>215</v>
      </c>
      <c r="I8" s="184">
        <f>J8/G8*100</f>
        <v>220.89552238806</v>
      </c>
      <c r="J8" s="210">
        <f t="shared" si="1"/>
        <v>148</v>
      </c>
    </row>
    <row r="9" s="168" customFormat="1" ht="31.05" customHeight="1" spans="1:10">
      <c r="A9" s="191" t="s">
        <v>246</v>
      </c>
      <c r="B9" s="215"/>
      <c r="C9" s="183"/>
      <c r="D9" s="183"/>
      <c r="E9" s="184">
        <f t="shared" si="0"/>
        <v>0</v>
      </c>
      <c r="F9" s="190" t="s">
        <v>247</v>
      </c>
      <c r="G9" s="215"/>
      <c r="H9" s="183"/>
      <c r="I9" s="184"/>
      <c r="J9" s="210">
        <f t="shared" si="1"/>
        <v>0</v>
      </c>
    </row>
    <row r="10" s="168" customFormat="1" ht="31.05" customHeight="1" spans="1:10">
      <c r="A10" s="191" t="s">
        <v>269</v>
      </c>
      <c r="B10" s="215">
        <v>7057</v>
      </c>
      <c r="C10" s="183">
        <v>5694</v>
      </c>
      <c r="D10" s="183">
        <f>E10/B10*100</f>
        <v>-19.3141561570072</v>
      </c>
      <c r="E10" s="184">
        <f t="shared" si="0"/>
        <v>-1363</v>
      </c>
      <c r="F10" s="190" t="s">
        <v>249</v>
      </c>
      <c r="G10" s="215">
        <v>3605</v>
      </c>
      <c r="H10" s="183">
        <v>8348</v>
      </c>
      <c r="I10" s="184">
        <f>J10/G10*100</f>
        <v>131.567267683773</v>
      </c>
      <c r="J10" s="210">
        <f t="shared" si="1"/>
        <v>4743</v>
      </c>
    </row>
    <row r="11" s="168" customFormat="1" ht="31.05" customHeight="1" spans="1:10">
      <c r="A11" s="186"/>
      <c r="B11" s="189"/>
      <c r="C11" s="183"/>
      <c r="D11" s="183"/>
      <c r="E11" s="184">
        <f t="shared" si="0"/>
        <v>0</v>
      </c>
      <c r="F11" s="190"/>
      <c r="G11" s="215"/>
      <c r="H11" s="183"/>
      <c r="I11" s="184"/>
      <c r="J11" s="210"/>
    </row>
    <row r="12" s="168" customFormat="1" ht="31.05" customHeight="1" spans="1:10">
      <c r="A12" s="188" t="s">
        <v>250</v>
      </c>
      <c r="B12" s="189">
        <f>SUM(B6:B10)</f>
        <v>28989</v>
      </c>
      <c r="C12" s="189">
        <f>SUM(C6:C10)</f>
        <v>21430</v>
      </c>
      <c r="D12" s="183">
        <f>E12/B12*100</f>
        <v>-26.0754079133464</v>
      </c>
      <c r="E12" s="184">
        <f t="shared" si="0"/>
        <v>-7559</v>
      </c>
      <c r="F12" s="190" t="s">
        <v>270</v>
      </c>
      <c r="G12" s="189">
        <f>SUM(G6:G11)</f>
        <v>22870</v>
      </c>
      <c r="H12" s="189">
        <f>SUM(H6:H11)</f>
        <v>17464</v>
      </c>
      <c r="I12" s="184">
        <f>J12/G12*100</f>
        <v>-23.6379536510713</v>
      </c>
      <c r="J12" s="210">
        <f t="shared" si="1"/>
        <v>-5406</v>
      </c>
    </row>
    <row r="13" s="168" customFormat="1" ht="31.05" customHeight="1" spans="1:10">
      <c r="A13" s="194"/>
      <c r="B13" s="193"/>
      <c r="C13" s="193"/>
      <c r="D13" s="217"/>
      <c r="E13" s="195"/>
      <c r="F13" s="192" t="s">
        <v>68</v>
      </c>
      <c r="G13" s="193">
        <v>6741</v>
      </c>
      <c r="H13" s="193">
        <v>6532</v>
      </c>
      <c r="I13" s="184">
        <f>J13/G13*100</f>
        <v>-3.10043020323394</v>
      </c>
      <c r="J13" s="210">
        <f t="shared" si="1"/>
        <v>-209</v>
      </c>
    </row>
    <row r="14" s="168" customFormat="1" ht="31.05" customHeight="1" spans="1:10">
      <c r="A14" s="194" t="s">
        <v>271</v>
      </c>
      <c r="B14" s="193">
        <v>3188</v>
      </c>
      <c r="C14" s="193">
        <v>2566</v>
      </c>
      <c r="D14" s="217">
        <v>-19.5106649937265</v>
      </c>
      <c r="E14" s="195">
        <v>-622</v>
      </c>
      <c r="F14" s="192" t="s">
        <v>272</v>
      </c>
      <c r="G14" s="193">
        <v>2566</v>
      </c>
      <c r="H14" s="193"/>
      <c r="I14" s="184"/>
      <c r="J14" s="210">
        <v>-2566</v>
      </c>
    </row>
    <row r="15" s="168" customFormat="1" ht="31.05" customHeight="1" spans="1:10">
      <c r="A15" s="194"/>
      <c r="B15" s="193"/>
      <c r="C15" s="193"/>
      <c r="D15" s="217"/>
      <c r="E15" s="195"/>
      <c r="F15" s="192"/>
      <c r="G15" s="193"/>
      <c r="H15" s="193"/>
      <c r="I15" s="195"/>
      <c r="J15" s="211"/>
    </row>
    <row r="16" s="168" customFormat="1" ht="31.05" customHeight="1" spans="1:10">
      <c r="A16" s="196" t="s">
        <v>78</v>
      </c>
      <c r="B16" s="197">
        <f>B14+B12</f>
        <v>32177</v>
      </c>
      <c r="C16" s="197">
        <f>C14+C12</f>
        <v>23996</v>
      </c>
      <c r="D16" s="218">
        <f>E16/B16*100</f>
        <v>-25.4249930074277</v>
      </c>
      <c r="E16" s="198">
        <f>C16-B16</f>
        <v>-8181</v>
      </c>
      <c r="F16" s="199" t="s">
        <v>273</v>
      </c>
      <c r="G16" s="197">
        <f>G13+G12+G14</f>
        <v>32177</v>
      </c>
      <c r="H16" s="197">
        <f>H13+H12+H14</f>
        <v>23996</v>
      </c>
      <c r="I16" s="198">
        <f>J16/G16*100</f>
        <v>-25.4249930074277</v>
      </c>
      <c r="J16" s="212">
        <f>H16-G16</f>
        <v>-8181</v>
      </c>
    </row>
    <row r="17" s="170" customFormat="1" ht="13.05" customHeight="1" spans="1:10">
      <c r="A17" s="200"/>
      <c r="B17" s="200"/>
      <c r="C17" s="201"/>
      <c r="D17" s="201"/>
      <c r="E17" s="201"/>
      <c r="F17" s="202"/>
      <c r="G17" s="200"/>
      <c r="H17" s="202"/>
      <c r="I17" s="204"/>
      <c r="J17" s="204"/>
    </row>
    <row r="18" s="170" customFormat="1" ht="13.05" customHeight="1" spans="1:10">
      <c r="A18" s="205"/>
      <c r="B18" s="205"/>
      <c r="C18" s="205"/>
      <c r="D18" s="205"/>
      <c r="E18" s="205"/>
      <c r="F18" s="205"/>
      <c r="G18" s="205"/>
      <c r="H18" s="205"/>
      <c r="I18" s="213"/>
      <c r="J18" s="213"/>
    </row>
    <row r="19" s="170" customFormat="1" ht="13.05" customHeight="1" spans="9:10">
      <c r="I19" s="214"/>
      <c r="J19" s="214"/>
    </row>
    <row r="20" s="170" customFormat="1" ht="13.05" customHeight="1" spans="9:10">
      <c r="I20" s="214"/>
      <c r="J20" s="214"/>
    </row>
    <row r="21" s="170" customFormat="1" ht="13.05" customHeight="1" spans="9:10">
      <c r="I21" s="214"/>
      <c r="J21" s="214"/>
    </row>
    <row r="22" s="170" customFormat="1" ht="13.05" customHeight="1" spans="9:10">
      <c r="I22" s="214"/>
      <c r="J22" s="214"/>
    </row>
    <row r="23" s="170" customFormat="1" ht="13.05" customHeight="1" spans="9:10">
      <c r="I23" s="214"/>
      <c r="J23" s="214"/>
    </row>
    <row r="24" s="170" customFormat="1" ht="13.05" customHeight="1" spans="9:10">
      <c r="I24" s="214"/>
      <c r="J24" s="214"/>
    </row>
    <row r="25" s="170" customFormat="1" ht="13.05" customHeight="1"/>
    <row r="26" s="170" customFormat="1" ht="13.05" customHeight="1"/>
    <row r="27" s="170" customFormat="1" ht="13.05" customHeight="1"/>
    <row r="28" s="170" customFormat="1" ht="13.05" customHeight="1"/>
    <row r="29" s="170" customFormat="1" ht="13.05" customHeight="1"/>
    <row r="30" s="170" customFormat="1" ht="13.05" customHeight="1"/>
    <row r="31" s="170" customFormat="1" ht="13.05" customHeight="1"/>
    <row r="32" s="170" customFormat="1" ht="13.05" customHeight="1"/>
    <row r="33" s="170" customFormat="1" ht="13.05" customHeight="1"/>
    <row r="34" s="170" customFormat="1" ht="13.05" customHeight="1"/>
    <row r="35" s="170" customFormat="1" ht="13.05" customHeight="1"/>
    <row r="36" s="170" customFormat="1" ht="13.05" customHeight="1"/>
    <row r="37" s="170" customFormat="1" ht="13.05" customHeight="1"/>
    <row r="38" s="170" customFormat="1" ht="13.05" customHeight="1"/>
    <row r="39" s="170" customFormat="1" ht="13.05" customHeight="1"/>
    <row r="40" s="170" customFormat="1" ht="13.05" customHeight="1"/>
    <row r="41" s="170" customFormat="1" ht="13.05" customHeight="1"/>
    <row r="42" s="170" customFormat="1" ht="13.05" customHeight="1"/>
    <row r="43" s="170" customFormat="1" ht="13.05" customHeight="1"/>
  </sheetData>
  <mergeCells count="11">
    <mergeCell ref="A2:J2"/>
    <mergeCell ref="A4:A5"/>
    <mergeCell ref="B4:B5"/>
    <mergeCell ref="C4:C5"/>
    <mergeCell ref="D4:D5"/>
    <mergeCell ref="E4:E5"/>
    <mergeCell ref="F4:F5"/>
    <mergeCell ref="G4:G5"/>
    <mergeCell ref="H4:H5"/>
    <mergeCell ref="I4:I5"/>
    <mergeCell ref="J4:J5"/>
  </mergeCells>
  <printOptions horizontalCentered="1"/>
  <pageMargins left="0.590277777777778" right="0.590277777777778" top="0.511805555555556" bottom="0.751388888888889" header="0" footer="0.468055555555556"/>
  <pageSetup paperSize="9"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K43"/>
  <sheetViews>
    <sheetView showZeros="0" zoomScale="130" zoomScaleNormal="130" topLeftCell="A4" workbookViewId="0">
      <selection activeCell="F14" sqref="F14"/>
    </sheetView>
  </sheetViews>
  <sheetFormatPr defaultColWidth="9" defaultRowHeight="14.25"/>
  <cols>
    <col min="1" max="1" width="25.625" style="171" customWidth="1"/>
    <col min="2" max="5" width="9.125" style="171" customWidth="1"/>
    <col min="6" max="6" width="25.625" style="171" customWidth="1"/>
    <col min="7" max="10" width="9.125" style="171" customWidth="1"/>
    <col min="11" max="16384" width="9" style="171"/>
  </cols>
  <sheetData>
    <row r="1" s="168" customFormat="1" ht="12" customHeight="1" spans="1:1">
      <c r="A1" s="8" t="s">
        <v>274</v>
      </c>
    </row>
    <row r="2" s="169" customFormat="1" ht="21" customHeight="1" spans="1:10">
      <c r="A2" s="172" t="s">
        <v>275</v>
      </c>
      <c r="B2" s="172"/>
      <c r="C2" s="172"/>
      <c r="D2" s="172"/>
      <c r="E2" s="172"/>
      <c r="F2" s="172"/>
      <c r="G2" s="172"/>
      <c r="H2" s="172"/>
      <c r="I2" s="172"/>
      <c r="J2" s="172"/>
    </row>
    <row r="3" s="168" customFormat="1" ht="12" customHeight="1" spans="1:10">
      <c r="A3" s="173"/>
      <c r="B3" s="173"/>
      <c r="C3" s="173"/>
      <c r="D3" s="173"/>
      <c r="E3" s="173"/>
      <c r="F3" s="173"/>
      <c r="G3" s="173"/>
      <c r="H3" s="174"/>
      <c r="I3" s="173"/>
      <c r="J3" s="206" t="s">
        <v>2</v>
      </c>
    </row>
    <row r="4" s="168" customFormat="1" ht="31.05" customHeight="1" spans="1:10">
      <c r="A4" s="175" t="s">
        <v>263</v>
      </c>
      <c r="B4" s="176" t="s">
        <v>99</v>
      </c>
      <c r="C4" s="176" t="s">
        <v>264</v>
      </c>
      <c r="D4" s="176" t="s">
        <v>101</v>
      </c>
      <c r="E4" s="176" t="s">
        <v>138</v>
      </c>
      <c r="F4" s="177" t="s">
        <v>265</v>
      </c>
      <c r="G4" s="176" t="s">
        <v>276</v>
      </c>
      <c r="H4" s="176" t="s">
        <v>264</v>
      </c>
      <c r="I4" s="176" t="s">
        <v>277</v>
      </c>
      <c r="J4" s="207" t="s">
        <v>106</v>
      </c>
    </row>
    <row r="5" s="168" customFormat="1" ht="31.05" customHeight="1" spans="1:11">
      <c r="A5" s="178"/>
      <c r="B5" s="179"/>
      <c r="C5" s="179"/>
      <c r="D5" s="179"/>
      <c r="E5" s="179"/>
      <c r="F5" s="180"/>
      <c r="G5" s="179"/>
      <c r="H5" s="179"/>
      <c r="I5" s="179"/>
      <c r="J5" s="208"/>
      <c r="K5" s="209" t="s">
        <v>268</v>
      </c>
    </row>
    <row r="6" s="168" customFormat="1" ht="31.05" customHeight="1" spans="1:10">
      <c r="A6" s="181" t="s">
        <v>239</v>
      </c>
      <c r="B6" s="182">
        <v>3237</v>
      </c>
      <c r="C6" s="183">
        <v>1362</v>
      </c>
      <c r="D6" s="184">
        <f>E6/B6*100</f>
        <v>-57.9240037071362</v>
      </c>
      <c r="E6" s="184">
        <f t="shared" ref="E6:E12" si="0">C6-B6</f>
        <v>-1875</v>
      </c>
      <c r="F6" s="185" t="s">
        <v>240</v>
      </c>
      <c r="G6" s="182">
        <v>6364</v>
      </c>
      <c r="H6" s="183">
        <v>4626</v>
      </c>
      <c r="I6" s="184">
        <f>J6/G6*100</f>
        <v>-27.3098680075424</v>
      </c>
      <c r="J6" s="210">
        <f t="shared" ref="J6:J12" si="1">H6-G6</f>
        <v>-1738</v>
      </c>
    </row>
    <row r="7" s="168" customFormat="1" ht="31.05" customHeight="1" spans="1:10">
      <c r="A7" s="181" t="s">
        <v>242</v>
      </c>
      <c r="B7" s="182">
        <v>3484</v>
      </c>
      <c r="C7" s="183">
        <v>2737</v>
      </c>
      <c r="D7" s="184">
        <f>E7/B7*100</f>
        <v>-21.4408725602755</v>
      </c>
      <c r="E7" s="184">
        <f t="shared" si="0"/>
        <v>-747</v>
      </c>
      <c r="F7" s="185" t="s">
        <v>243</v>
      </c>
      <c r="G7" s="182">
        <v>789</v>
      </c>
      <c r="H7" s="183">
        <v>60</v>
      </c>
      <c r="I7" s="184">
        <f>J7/G7*100</f>
        <v>-92.3954372623574</v>
      </c>
      <c r="J7" s="210">
        <f t="shared" si="1"/>
        <v>-729</v>
      </c>
    </row>
    <row r="8" s="168" customFormat="1" ht="31.05" customHeight="1" spans="1:10">
      <c r="A8" s="181" t="s">
        <v>244</v>
      </c>
      <c r="B8" s="182"/>
      <c r="C8" s="183"/>
      <c r="D8" s="184"/>
      <c r="E8" s="184">
        <f t="shared" si="0"/>
        <v>0</v>
      </c>
      <c r="F8" s="185" t="s">
        <v>245</v>
      </c>
      <c r="G8" s="182">
        <v>67</v>
      </c>
      <c r="H8" s="183">
        <v>165</v>
      </c>
      <c r="I8" s="184">
        <f>J8/G8*100</f>
        <v>146.268656716418</v>
      </c>
      <c r="J8" s="210">
        <f t="shared" si="1"/>
        <v>98</v>
      </c>
    </row>
    <row r="9" s="168" customFormat="1" ht="31.05" customHeight="1" spans="1:10">
      <c r="A9" s="181" t="s">
        <v>246</v>
      </c>
      <c r="B9" s="182"/>
      <c r="C9" s="183"/>
      <c r="D9" s="184"/>
      <c r="E9" s="184">
        <f t="shared" si="0"/>
        <v>0</v>
      </c>
      <c r="F9" s="185" t="s">
        <v>247</v>
      </c>
      <c r="G9" s="182"/>
      <c r="H9" s="183"/>
      <c r="I9" s="184"/>
      <c r="J9" s="210">
        <f t="shared" si="1"/>
        <v>0</v>
      </c>
    </row>
    <row r="10" s="168" customFormat="1" ht="31.05" customHeight="1" spans="1:10">
      <c r="A10" s="181" t="s">
        <v>269</v>
      </c>
      <c r="B10" s="182">
        <v>3411</v>
      </c>
      <c r="C10" s="183">
        <v>2252</v>
      </c>
      <c r="D10" s="184">
        <f>E10/B10*100</f>
        <v>-33.9783054822633</v>
      </c>
      <c r="E10" s="184">
        <f t="shared" si="0"/>
        <v>-1159</v>
      </c>
      <c r="F10" s="185" t="s">
        <v>249</v>
      </c>
      <c r="G10" s="182">
        <v>1082</v>
      </c>
      <c r="H10" s="183">
        <v>1898</v>
      </c>
      <c r="I10" s="184">
        <f>J10/G10*100</f>
        <v>75.4158964879852</v>
      </c>
      <c r="J10" s="210">
        <f t="shared" si="1"/>
        <v>816</v>
      </c>
    </row>
    <row r="11" s="168" customFormat="1" ht="31.05" customHeight="1" spans="1:10">
      <c r="A11" s="186"/>
      <c r="B11" s="182"/>
      <c r="C11" s="183"/>
      <c r="D11" s="184"/>
      <c r="E11" s="184">
        <f t="shared" si="0"/>
        <v>0</v>
      </c>
      <c r="F11" s="185"/>
      <c r="G11" s="187"/>
      <c r="H11" s="183"/>
      <c r="I11" s="184"/>
      <c r="J11" s="210"/>
    </row>
    <row r="12" s="168" customFormat="1" ht="31.05" customHeight="1" spans="1:10">
      <c r="A12" s="188" t="s">
        <v>250</v>
      </c>
      <c r="B12" s="189">
        <f>SUM(B6:B10)</f>
        <v>10132</v>
      </c>
      <c r="C12" s="189">
        <f>SUM(C6:C10)</f>
        <v>6351</v>
      </c>
      <c r="D12" s="184">
        <f>E12/B12*100</f>
        <v>-37.3174101855507</v>
      </c>
      <c r="E12" s="184">
        <f t="shared" si="0"/>
        <v>-3781</v>
      </c>
      <c r="F12" s="190" t="s">
        <v>270</v>
      </c>
      <c r="G12" s="189">
        <f>SUM(G6:G11)</f>
        <v>8302</v>
      </c>
      <c r="H12" s="189">
        <f>SUM(H6:H11)</f>
        <v>6749</v>
      </c>
      <c r="I12" s="184">
        <f>J12/G12*100</f>
        <v>-18.7063358226933</v>
      </c>
      <c r="J12" s="210">
        <f t="shared" si="1"/>
        <v>-1553</v>
      </c>
    </row>
    <row r="13" s="168" customFormat="1" ht="31.05" customHeight="1" spans="1:10">
      <c r="A13" s="191"/>
      <c r="B13" s="189"/>
      <c r="C13" s="183"/>
      <c r="D13" s="184"/>
      <c r="E13" s="184"/>
      <c r="F13" s="192" t="s">
        <v>68</v>
      </c>
      <c r="G13" s="193">
        <v>2235</v>
      </c>
      <c r="H13" s="193">
        <v>1906</v>
      </c>
      <c r="I13" s="195">
        <v>-14.7203579418345</v>
      </c>
      <c r="J13" s="211">
        <v>-329</v>
      </c>
    </row>
    <row r="14" s="168" customFormat="1" ht="31.05" customHeight="1" spans="1:10">
      <c r="A14" s="191" t="s">
        <v>271</v>
      </c>
      <c r="B14" s="189">
        <v>2709</v>
      </c>
      <c r="C14" s="183">
        <v>2304</v>
      </c>
      <c r="D14" s="184">
        <f>E14/B14*100</f>
        <v>-14.9501661129568</v>
      </c>
      <c r="E14" s="184">
        <f>C14-B14</f>
        <v>-405</v>
      </c>
      <c r="F14" s="192" t="s">
        <v>272</v>
      </c>
      <c r="G14" s="193">
        <v>2304</v>
      </c>
      <c r="H14" s="193"/>
      <c r="I14" s="195"/>
      <c r="J14" s="211">
        <v>-2304</v>
      </c>
    </row>
    <row r="15" s="168" customFormat="1" ht="31.05" customHeight="1" spans="1:10">
      <c r="A15" s="194"/>
      <c r="B15" s="193"/>
      <c r="C15" s="193"/>
      <c r="D15" s="195"/>
      <c r="E15" s="195"/>
      <c r="F15" s="192"/>
      <c r="G15" s="193"/>
      <c r="H15" s="193"/>
      <c r="I15" s="195"/>
      <c r="J15" s="211"/>
    </row>
    <row r="16" s="168" customFormat="1" ht="31.05" customHeight="1" spans="1:10">
      <c r="A16" s="196" t="s">
        <v>78</v>
      </c>
      <c r="B16" s="197">
        <f>B14+B12</f>
        <v>12841</v>
      </c>
      <c r="C16" s="197">
        <f>C14+C12</f>
        <v>8655</v>
      </c>
      <c r="D16" s="198">
        <f>E16/B16*100</f>
        <v>-32.5987072657893</v>
      </c>
      <c r="E16" s="198">
        <f>C16-B16</f>
        <v>-4186</v>
      </c>
      <c r="F16" s="199" t="s">
        <v>273</v>
      </c>
      <c r="G16" s="197">
        <f>G13+G12+G14</f>
        <v>12841</v>
      </c>
      <c r="H16" s="197">
        <f>H13+H12+H14</f>
        <v>8655</v>
      </c>
      <c r="I16" s="198">
        <f>J16/G16*100</f>
        <v>-32.5987072657893</v>
      </c>
      <c r="J16" s="212">
        <f>H16-G16</f>
        <v>-4186</v>
      </c>
    </row>
    <row r="17" s="170" customFormat="1" ht="13.05" customHeight="1" spans="1:10">
      <c r="A17" s="200"/>
      <c r="B17" s="200"/>
      <c r="C17" s="201"/>
      <c r="D17" s="201"/>
      <c r="E17" s="201"/>
      <c r="F17" s="202"/>
      <c r="G17" s="203"/>
      <c r="H17" s="204"/>
      <c r="I17" s="204"/>
      <c r="J17" s="204"/>
    </row>
    <row r="18" s="170" customFormat="1" ht="13.05" customHeight="1" spans="1:10">
      <c r="A18" s="205"/>
      <c r="B18" s="205"/>
      <c r="C18" s="205"/>
      <c r="D18" s="205"/>
      <c r="E18" s="205"/>
      <c r="F18" s="205"/>
      <c r="G18" s="205"/>
      <c r="H18" s="205"/>
      <c r="I18" s="213"/>
      <c r="J18" s="213"/>
    </row>
    <row r="19" s="170" customFormat="1" ht="13.05" customHeight="1" spans="9:10">
      <c r="I19" s="214"/>
      <c r="J19" s="214"/>
    </row>
    <row r="20" s="170" customFormat="1" ht="13.05" customHeight="1" spans="9:10">
      <c r="I20" s="214"/>
      <c r="J20" s="214"/>
    </row>
    <row r="21" s="170" customFormat="1" ht="13.05" customHeight="1" spans="9:10">
      <c r="I21" s="214"/>
      <c r="J21" s="214"/>
    </row>
    <row r="22" s="170" customFormat="1" ht="13.05" customHeight="1" spans="9:10">
      <c r="I22" s="214"/>
      <c r="J22" s="214"/>
    </row>
    <row r="23" s="170" customFormat="1" ht="13.05" customHeight="1" spans="9:10">
      <c r="I23" s="214"/>
      <c r="J23" s="214"/>
    </row>
    <row r="24" s="170" customFormat="1" ht="13.05" customHeight="1" spans="9:10">
      <c r="I24" s="214"/>
      <c r="J24" s="214"/>
    </row>
    <row r="25" s="170" customFormat="1" ht="13.05" customHeight="1"/>
    <row r="26" s="170" customFormat="1" ht="13.05" customHeight="1"/>
    <row r="27" s="170" customFormat="1" ht="13.05" customHeight="1"/>
    <row r="28" s="170" customFormat="1" ht="13.05" customHeight="1"/>
    <row r="29" s="170" customFormat="1" ht="13.05" customHeight="1"/>
    <row r="30" s="170" customFormat="1" ht="13.05" customHeight="1"/>
    <row r="31" s="170" customFormat="1" ht="13.05" customHeight="1"/>
    <row r="32" s="170" customFormat="1" ht="13.05" customHeight="1"/>
    <row r="33" s="170" customFormat="1" ht="13.05" customHeight="1"/>
    <row r="34" s="170" customFormat="1" ht="13.05" customHeight="1"/>
    <row r="35" s="170" customFormat="1" ht="13.05" customHeight="1"/>
    <row r="36" s="170" customFormat="1" ht="13.05" customHeight="1"/>
    <row r="37" s="170" customFormat="1" ht="13.05" customHeight="1"/>
    <row r="38" s="170" customFormat="1" ht="13.05" customHeight="1"/>
    <row r="39" s="170" customFormat="1" ht="13.05" customHeight="1"/>
    <row r="40" s="170" customFormat="1" ht="13.05" customHeight="1"/>
    <row r="41" s="170" customFormat="1" ht="13.05" customHeight="1"/>
    <row r="42" s="170" customFormat="1" ht="13.05" customHeight="1"/>
    <row r="43" s="170" customFormat="1" ht="13.05" customHeight="1"/>
  </sheetData>
  <mergeCells count="11">
    <mergeCell ref="A2:J2"/>
    <mergeCell ref="A4:A5"/>
    <mergeCell ref="B4:B5"/>
    <mergeCell ref="C4:C5"/>
    <mergeCell ref="D4:D5"/>
    <mergeCell ref="E4:E5"/>
    <mergeCell ref="F4:F5"/>
    <mergeCell ref="G4:G5"/>
    <mergeCell ref="H4:H5"/>
    <mergeCell ref="I4:I5"/>
    <mergeCell ref="J4:J5"/>
  </mergeCells>
  <printOptions horizontalCentered="1"/>
  <pageMargins left="0.590277777777778" right="0.590277777777778" top="0.511805555555556" bottom="0.751388888888889" header="0" footer="0.468055555555556"/>
  <pageSetup paperSize="9"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IV39"/>
  <sheetViews>
    <sheetView zoomScale="145" zoomScaleNormal="145" workbookViewId="0">
      <selection activeCell="H18" sqref="H18"/>
    </sheetView>
  </sheetViews>
  <sheetFormatPr defaultColWidth="9" defaultRowHeight="14.25"/>
  <cols>
    <col min="1" max="1" width="3.125" style="78" customWidth="1"/>
    <col min="2" max="2" width="15.625" style="79" customWidth="1"/>
    <col min="3" max="6" width="5.44166666666667" style="80" customWidth="1"/>
    <col min="7" max="7" width="4.625" style="80" customWidth="1"/>
    <col min="8" max="8" width="5.44166666666667" style="80" customWidth="1"/>
    <col min="9" max="9" width="3.125" style="81" customWidth="1"/>
    <col min="10" max="10" width="16.625" style="80" customWidth="1"/>
    <col min="11" max="14" width="5.44166666666667" style="80" customWidth="1"/>
    <col min="15" max="15" width="4.625" style="80" customWidth="1"/>
    <col min="16" max="16" width="5.44166666666667" style="80" customWidth="1"/>
    <col min="17" max="17" width="3.125" style="81" customWidth="1"/>
    <col min="18" max="18" width="14.625" style="80" customWidth="1"/>
    <col min="19" max="19" width="5.125" style="80" customWidth="1"/>
    <col min="20" max="256" width="9" style="80"/>
    <col min="257" max="16384" width="9" style="7"/>
  </cols>
  <sheetData>
    <row r="1" s="1" customFormat="1" ht="12" customHeight="1" spans="1:17">
      <c r="A1" s="82" t="s">
        <v>278</v>
      </c>
      <c r="B1" s="82"/>
      <c r="I1" s="120"/>
      <c r="Q1" s="120"/>
    </row>
    <row r="2" s="2" customFormat="1" ht="21" customHeight="1" spans="1:256">
      <c r="A2" s="83" t="s">
        <v>279</v>
      </c>
      <c r="B2" s="84"/>
      <c r="C2" s="85"/>
      <c r="D2" s="85"/>
      <c r="E2" s="83"/>
      <c r="F2" s="83"/>
      <c r="G2" s="83"/>
      <c r="H2" s="83"/>
      <c r="I2" s="83"/>
      <c r="J2" s="83"/>
      <c r="K2" s="83"/>
      <c r="L2" s="83"/>
      <c r="M2" s="83"/>
      <c r="N2" s="83"/>
      <c r="O2" s="83"/>
      <c r="P2" s="83"/>
      <c r="Q2" s="83"/>
      <c r="R2" s="83"/>
      <c r="S2" s="83"/>
      <c r="T2" s="145"/>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row>
    <row r="3" s="1" customFormat="1" ht="12" customHeight="1" spans="1:256">
      <c r="A3" s="86"/>
      <c r="B3" s="87"/>
      <c r="C3" s="88"/>
      <c r="D3" s="88"/>
      <c r="E3" s="89"/>
      <c r="F3" s="89"/>
      <c r="G3" s="90"/>
      <c r="H3" s="90"/>
      <c r="I3" s="121"/>
      <c r="J3" s="89"/>
      <c r="K3" s="89"/>
      <c r="L3" s="89"/>
      <c r="M3" s="89"/>
      <c r="N3" s="89"/>
      <c r="O3" s="90"/>
      <c r="P3" s="90"/>
      <c r="Q3" s="86"/>
      <c r="R3" s="147" t="s">
        <v>2</v>
      </c>
      <c r="S3" s="147"/>
      <c r="T3" s="89"/>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row>
    <row r="4" s="76" customFormat="1" ht="28.05" customHeight="1" spans="1:256">
      <c r="A4" s="91" t="s">
        <v>280</v>
      </c>
      <c r="B4" s="92"/>
      <c r="C4" s="93" t="s">
        <v>4</v>
      </c>
      <c r="D4" s="93" t="s">
        <v>5</v>
      </c>
      <c r="E4" s="92" t="s">
        <v>6</v>
      </c>
      <c r="F4" s="92" t="s">
        <v>7</v>
      </c>
      <c r="G4" s="94" t="s">
        <v>190</v>
      </c>
      <c r="H4" s="95" t="s">
        <v>9</v>
      </c>
      <c r="I4" s="122" t="s">
        <v>281</v>
      </c>
      <c r="J4" s="123"/>
      <c r="K4" s="93" t="s">
        <v>4</v>
      </c>
      <c r="L4" s="93" t="s">
        <v>5</v>
      </c>
      <c r="M4" s="92" t="s">
        <v>6</v>
      </c>
      <c r="N4" s="92" t="s">
        <v>7</v>
      </c>
      <c r="O4" s="94" t="s">
        <v>190</v>
      </c>
      <c r="P4" s="95" t="s">
        <v>9</v>
      </c>
      <c r="Q4" s="122" t="s">
        <v>282</v>
      </c>
      <c r="R4" s="123"/>
      <c r="S4" s="149" t="s">
        <v>7</v>
      </c>
      <c r="T4" s="150"/>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row>
    <row r="5" s="76" customFormat="1" ht="10.05" customHeight="1" spans="1:256">
      <c r="A5" s="96" t="s">
        <v>283</v>
      </c>
      <c r="B5" s="97"/>
      <c r="C5" s="98">
        <f t="shared" ref="C5:F5" si="0">C9+C13+C17+C21+C25+C29+C34</f>
        <v>896219.486973</v>
      </c>
      <c r="D5" s="98">
        <f t="shared" si="0"/>
        <v>1045799.940965</v>
      </c>
      <c r="E5" s="98">
        <v>1045799.940965</v>
      </c>
      <c r="F5" s="98">
        <f t="shared" si="0"/>
        <v>1644466.084087</v>
      </c>
      <c r="G5" s="99">
        <f t="shared" ref="G5:G19" si="1">F5/E5*100</f>
        <v>157.244805595379</v>
      </c>
      <c r="H5" s="100">
        <f t="shared" ref="H5:H37" si="2">+F5-E5</f>
        <v>598666.143122</v>
      </c>
      <c r="I5" s="124" t="s">
        <v>284</v>
      </c>
      <c r="J5" s="125"/>
      <c r="K5" s="98">
        <f t="shared" ref="K5:N5" si="3">K9+K13+K17+K21+K25+K29+K34</f>
        <v>869924.078514</v>
      </c>
      <c r="L5" s="98">
        <f t="shared" si="3"/>
        <v>915439.098718</v>
      </c>
      <c r="M5" s="98">
        <f t="shared" si="3"/>
        <v>941439.095</v>
      </c>
      <c r="N5" s="98">
        <f t="shared" si="3"/>
        <v>1456687.507274</v>
      </c>
      <c r="O5" s="99">
        <f t="shared" ref="O5:O10" si="4">N5/M5*100</f>
        <v>154.729872066127</v>
      </c>
      <c r="P5" s="100">
        <f t="shared" ref="P5:P10" si="5">+N5-M5</f>
        <v>515248.412274</v>
      </c>
      <c r="Q5" s="152" t="s">
        <v>285</v>
      </c>
      <c r="R5" s="153"/>
      <c r="S5" s="154">
        <f>S9+S13+S17+S21+S25+S29+S34</f>
        <v>187778.576813</v>
      </c>
      <c r="T5" s="150"/>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c r="AS5" s="151"/>
      <c r="AT5" s="151"/>
      <c r="AU5" s="151"/>
      <c r="AV5" s="151"/>
      <c r="AW5" s="151"/>
      <c r="AX5" s="151"/>
      <c r="AY5" s="151"/>
      <c r="AZ5" s="151"/>
      <c r="BA5" s="151"/>
      <c r="BB5" s="151"/>
      <c r="BC5" s="151"/>
      <c r="BD5" s="151"/>
      <c r="BE5" s="151"/>
      <c r="BF5" s="151"/>
      <c r="BG5" s="151"/>
      <c r="BH5" s="151"/>
      <c r="BI5" s="151"/>
      <c r="BJ5" s="151"/>
      <c r="BK5" s="151"/>
      <c r="BL5" s="151"/>
      <c r="BM5" s="151"/>
      <c r="BN5" s="151"/>
      <c r="BO5" s="151"/>
      <c r="BP5" s="151"/>
      <c r="BQ5" s="151"/>
      <c r="BR5" s="151"/>
      <c r="BS5" s="151"/>
      <c r="BT5" s="151"/>
      <c r="BU5" s="151"/>
      <c r="BV5" s="151"/>
      <c r="BW5" s="151"/>
      <c r="BX5" s="151"/>
      <c r="BY5" s="151"/>
      <c r="BZ5" s="151"/>
      <c r="CA5" s="151"/>
      <c r="CB5" s="151"/>
      <c r="CC5" s="151"/>
      <c r="CD5" s="151"/>
      <c r="CE5" s="151"/>
      <c r="CF5" s="151"/>
      <c r="CG5" s="151"/>
      <c r="CH5" s="151"/>
      <c r="CI5" s="151"/>
      <c r="CJ5" s="151"/>
      <c r="CK5" s="151"/>
      <c r="CL5" s="151"/>
      <c r="CM5" s="151"/>
      <c r="CN5" s="151"/>
      <c r="CO5" s="151"/>
      <c r="CP5" s="151"/>
      <c r="CQ5" s="151"/>
      <c r="CR5" s="151"/>
      <c r="CS5" s="151"/>
      <c r="CT5" s="151"/>
      <c r="CU5" s="151"/>
      <c r="CV5" s="151"/>
      <c r="CW5" s="151"/>
      <c r="CX5" s="151"/>
      <c r="CY5" s="151"/>
      <c r="CZ5" s="151"/>
      <c r="DA5" s="151"/>
      <c r="DB5" s="151"/>
      <c r="DC5" s="151"/>
      <c r="DD5" s="151"/>
      <c r="DE5" s="151"/>
      <c r="DF5" s="151"/>
      <c r="DG5" s="151"/>
      <c r="DH5" s="151"/>
      <c r="DI5" s="151"/>
      <c r="DJ5" s="151"/>
      <c r="DK5" s="151"/>
      <c r="DL5" s="151"/>
      <c r="DM5" s="151"/>
      <c r="DN5" s="151"/>
      <c r="DO5" s="151"/>
      <c r="DP5" s="151"/>
      <c r="DQ5" s="151"/>
      <c r="DR5" s="151"/>
      <c r="DS5" s="151"/>
      <c r="DT5" s="151"/>
      <c r="DU5" s="151"/>
      <c r="DV5" s="151"/>
      <c r="DW5" s="151"/>
      <c r="DX5" s="151"/>
      <c r="DY5" s="151"/>
      <c r="DZ5" s="151"/>
      <c r="EA5" s="151"/>
      <c r="EB5" s="151"/>
      <c r="EC5" s="151"/>
      <c r="ED5" s="151"/>
      <c r="EE5" s="151"/>
      <c r="EF5" s="151"/>
      <c r="EG5" s="151"/>
      <c r="EH5" s="151"/>
      <c r="EI5" s="151"/>
      <c r="EJ5" s="151"/>
      <c r="EK5" s="151"/>
      <c r="EL5" s="151"/>
      <c r="EM5" s="151"/>
      <c r="EN5" s="151"/>
      <c r="EO5" s="151"/>
      <c r="EP5" s="151"/>
      <c r="EQ5" s="151"/>
      <c r="ER5" s="151"/>
      <c r="ES5" s="151"/>
      <c r="ET5" s="151"/>
      <c r="EU5" s="151"/>
      <c r="EV5" s="151"/>
      <c r="EW5" s="151"/>
      <c r="EX5" s="151"/>
      <c r="EY5" s="151"/>
      <c r="EZ5" s="151"/>
      <c r="FA5" s="151"/>
      <c r="FB5" s="151"/>
      <c r="FC5" s="151"/>
      <c r="FD5" s="151"/>
      <c r="FE5" s="151"/>
      <c r="FF5" s="151"/>
      <c r="FG5" s="151"/>
      <c r="FH5" s="151"/>
      <c r="FI5" s="151"/>
      <c r="FJ5" s="151"/>
      <c r="FK5" s="151"/>
      <c r="FL5" s="151"/>
      <c r="FM5" s="151"/>
      <c r="FN5" s="151"/>
      <c r="FO5" s="151"/>
      <c r="FP5" s="151"/>
      <c r="FQ5" s="151"/>
      <c r="FR5" s="151"/>
      <c r="FS5" s="151"/>
      <c r="FT5" s="151"/>
      <c r="FU5" s="151"/>
      <c r="FV5" s="151"/>
      <c r="FW5" s="151"/>
      <c r="FX5" s="151"/>
      <c r="FY5" s="151"/>
      <c r="FZ5" s="151"/>
      <c r="GA5" s="151"/>
      <c r="GB5" s="151"/>
      <c r="GC5" s="151"/>
      <c r="GD5" s="151"/>
      <c r="GE5" s="151"/>
      <c r="GF5" s="151"/>
      <c r="GG5" s="151"/>
      <c r="GH5" s="151"/>
      <c r="GI5" s="151"/>
      <c r="GJ5" s="151"/>
      <c r="GK5" s="151"/>
      <c r="GL5" s="151"/>
      <c r="GM5" s="151"/>
      <c r="GN5" s="151"/>
      <c r="GO5" s="151"/>
      <c r="GP5" s="151"/>
      <c r="GQ5" s="151"/>
      <c r="GR5" s="151"/>
      <c r="GS5" s="151"/>
      <c r="GT5" s="151"/>
      <c r="GU5" s="151"/>
      <c r="GV5" s="151"/>
      <c r="GW5" s="151"/>
      <c r="GX5" s="151"/>
      <c r="GY5" s="151"/>
      <c r="GZ5" s="151"/>
      <c r="HA5" s="151"/>
      <c r="HB5" s="151"/>
      <c r="HC5" s="151"/>
      <c r="HD5" s="151"/>
      <c r="HE5" s="151"/>
      <c r="HF5" s="151"/>
      <c r="HG5" s="151"/>
      <c r="HH5" s="151"/>
      <c r="HI5" s="151"/>
      <c r="HJ5" s="151"/>
      <c r="HK5" s="151"/>
      <c r="HL5" s="151"/>
      <c r="HM5" s="151"/>
      <c r="HN5" s="151"/>
      <c r="HO5" s="151"/>
      <c r="HP5" s="151"/>
      <c r="HQ5" s="151"/>
      <c r="HR5" s="151"/>
      <c r="HS5" s="151"/>
      <c r="HT5" s="151"/>
      <c r="HU5" s="151"/>
      <c r="HV5" s="151"/>
      <c r="HW5" s="151"/>
      <c r="HX5" s="151"/>
      <c r="HY5" s="151"/>
      <c r="HZ5" s="151"/>
      <c r="IA5" s="151"/>
      <c r="IB5" s="151"/>
      <c r="IC5" s="151"/>
      <c r="ID5" s="151"/>
      <c r="IE5" s="151"/>
      <c r="IF5" s="151"/>
      <c r="IG5" s="151"/>
      <c r="IH5" s="151"/>
      <c r="II5" s="151"/>
      <c r="IJ5" s="151"/>
      <c r="IK5" s="151"/>
      <c r="IL5" s="151"/>
      <c r="IM5" s="151"/>
      <c r="IN5" s="151"/>
      <c r="IO5" s="151"/>
      <c r="IP5" s="151"/>
      <c r="IQ5" s="151"/>
      <c r="IR5" s="151"/>
      <c r="IS5" s="151"/>
      <c r="IT5" s="151"/>
      <c r="IU5" s="151"/>
      <c r="IV5" s="151"/>
    </row>
    <row r="6" s="76" customFormat="1" ht="10.05" customHeight="1" spans="1:256">
      <c r="A6" s="101"/>
      <c r="B6" s="102" t="s">
        <v>286</v>
      </c>
      <c r="C6" s="98">
        <f t="shared" ref="C6:F6" si="6">C10+C14+C18+C22+C26+C30+C35</f>
        <v>527967.138221</v>
      </c>
      <c r="D6" s="98">
        <f t="shared" si="6"/>
        <v>559749.879043</v>
      </c>
      <c r="E6" s="98">
        <v>559749.879043</v>
      </c>
      <c r="F6" s="98">
        <f t="shared" si="6"/>
        <v>985667.644335</v>
      </c>
      <c r="G6" s="99">
        <f t="shared" si="1"/>
        <v>176.090729312919</v>
      </c>
      <c r="H6" s="100">
        <f t="shared" si="2"/>
        <v>425917.765292</v>
      </c>
      <c r="I6" s="126"/>
      <c r="J6" s="127" t="s">
        <v>287</v>
      </c>
      <c r="K6" s="98">
        <f t="shared" ref="K6:N6" si="7">K10+K14+K15+K16+K18+K22+K26+K30+K31+K32+K35+K36</f>
        <v>817648.568632</v>
      </c>
      <c r="L6" s="98">
        <f t="shared" si="7"/>
        <v>856754.09194</v>
      </c>
      <c r="M6" s="98">
        <f t="shared" si="7"/>
        <v>856754.09194</v>
      </c>
      <c r="N6" s="98">
        <f t="shared" si="7"/>
        <v>1349330.907939</v>
      </c>
      <c r="O6" s="99">
        <f t="shared" si="4"/>
        <v>157.493371859319</v>
      </c>
      <c r="P6" s="100">
        <f t="shared" si="5"/>
        <v>492576.815999</v>
      </c>
      <c r="Q6" s="152" t="s">
        <v>288</v>
      </c>
      <c r="R6" s="153"/>
      <c r="S6" s="154">
        <f>S10+S14+S18+S22+S26+S30+S35</f>
        <v>1250140.208666</v>
      </c>
      <c r="T6" s="150"/>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c r="AS6" s="151"/>
      <c r="AT6" s="151"/>
      <c r="AU6" s="151"/>
      <c r="AV6" s="151"/>
      <c r="AW6" s="151"/>
      <c r="AX6" s="151"/>
      <c r="AY6" s="151"/>
      <c r="AZ6" s="151"/>
      <c r="BA6" s="151"/>
      <c r="BB6" s="151"/>
      <c r="BC6" s="151"/>
      <c r="BD6" s="151"/>
      <c r="BE6" s="151"/>
      <c r="BF6" s="151"/>
      <c r="BG6" s="151"/>
      <c r="BH6" s="151"/>
      <c r="BI6" s="151"/>
      <c r="BJ6" s="151"/>
      <c r="BK6" s="151"/>
      <c r="BL6" s="151"/>
      <c r="BM6" s="151"/>
      <c r="BN6" s="151"/>
      <c r="BO6" s="151"/>
      <c r="BP6" s="151"/>
      <c r="BQ6" s="151"/>
      <c r="BR6" s="151"/>
      <c r="BS6" s="151"/>
      <c r="BT6" s="151"/>
      <c r="BU6" s="151"/>
      <c r="BV6" s="151"/>
      <c r="BW6" s="151"/>
      <c r="BX6" s="151"/>
      <c r="BY6" s="151"/>
      <c r="BZ6" s="151"/>
      <c r="CA6" s="151"/>
      <c r="CB6" s="151"/>
      <c r="CC6" s="151"/>
      <c r="CD6" s="151"/>
      <c r="CE6" s="151"/>
      <c r="CF6" s="151"/>
      <c r="CG6" s="151"/>
      <c r="CH6" s="151"/>
      <c r="CI6" s="151"/>
      <c r="CJ6" s="151"/>
      <c r="CK6" s="151"/>
      <c r="CL6" s="151"/>
      <c r="CM6" s="151"/>
      <c r="CN6" s="151"/>
      <c r="CO6" s="151"/>
      <c r="CP6" s="151"/>
      <c r="CQ6" s="151"/>
      <c r="CR6" s="151"/>
      <c r="CS6" s="151"/>
      <c r="CT6" s="151"/>
      <c r="CU6" s="151"/>
      <c r="CV6" s="151"/>
      <c r="CW6" s="151"/>
      <c r="CX6" s="151"/>
      <c r="CY6" s="151"/>
      <c r="CZ6" s="151"/>
      <c r="DA6" s="151"/>
      <c r="DB6" s="151"/>
      <c r="DC6" s="151"/>
      <c r="DD6" s="151"/>
      <c r="DE6" s="151"/>
      <c r="DF6" s="151"/>
      <c r="DG6" s="151"/>
      <c r="DH6" s="151"/>
      <c r="DI6" s="151"/>
      <c r="DJ6" s="151"/>
      <c r="DK6" s="151"/>
      <c r="DL6" s="151"/>
      <c r="DM6" s="151"/>
      <c r="DN6" s="151"/>
      <c r="DO6" s="151"/>
      <c r="DP6" s="151"/>
      <c r="DQ6" s="151"/>
      <c r="DR6" s="151"/>
      <c r="DS6" s="151"/>
      <c r="DT6" s="151"/>
      <c r="DU6" s="151"/>
      <c r="DV6" s="151"/>
      <c r="DW6" s="151"/>
      <c r="DX6" s="151"/>
      <c r="DY6" s="151"/>
      <c r="DZ6" s="151"/>
      <c r="EA6" s="151"/>
      <c r="EB6" s="151"/>
      <c r="EC6" s="151"/>
      <c r="ED6" s="151"/>
      <c r="EE6" s="151"/>
      <c r="EF6" s="151"/>
      <c r="EG6" s="151"/>
      <c r="EH6" s="151"/>
      <c r="EI6" s="151"/>
      <c r="EJ6" s="151"/>
      <c r="EK6" s="151"/>
      <c r="EL6" s="151"/>
      <c r="EM6" s="151"/>
      <c r="EN6" s="151"/>
      <c r="EO6" s="151"/>
      <c r="EP6" s="151"/>
      <c r="EQ6" s="151"/>
      <c r="ER6" s="151"/>
      <c r="ES6" s="151"/>
      <c r="ET6" s="151"/>
      <c r="EU6" s="151"/>
      <c r="EV6" s="151"/>
      <c r="EW6" s="151"/>
      <c r="EX6" s="151"/>
      <c r="EY6" s="151"/>
      <c r="EZ6" s="151"/>
      <c r="FA6" s="151"/>
      <c r="FB6" s="151"/>
      <c r="FC6" s="151"/>
      <c r="FD6" s="151"/>
      <c r="FE6" s="151"/>
      <c r="FF6" s="151"/>
      <c r="FG6" s="151"/>
      <c r="FH6" s="151"/>
      <c r="FI6" s="151"/>
      <c r="FJ6" s="151"/>
      <c r="FK6" s="151"/>
      <c r="FL6" s="151"/>
      <c r="FM6" s="151"/>
      <c r="FN6" s="151"/>
      <c r="FO6" s="151"/>
      <c r="FP6" s="151"/>
      <c r="FQ6" s="151"/>
      <c r="FR6" s="151"/>
      <c r="FS6" s="151"/>
      <c r="FT6" s="151"/>
      <c r="FU6" s="151"/>
      <c r="FV6" s="151"/>
      <c r="FW6" s="151"/>
      <c r="FX6" s="151"/>
      <c r="FY6" s="151"/>
      <c r="FZ6" s="151"/>
      <c r="GA6" s="151"/>
      <c r="GB6" s="151"/>
      <c r="GC6" s="151"/>
      <c r="GD6" s="151"/>
      <c r="GE6" s="151"/>
      <c r="GF6" s="151"/>
      <c r="GG6" s="151"/>
      <c r="GH6" s="151"/>
      <c r="GI6" s="151"/>
      <c r="GJ6" s="151"/>
      <c r="GK6" s="151"/>
      <c r="GL6" s="151"/>
      <c r="GM6" s="151"/>
      <c r="GN6" s="151"/>
      <c r="GO6" s="151"/>
      <c r="GP6" s="151"/>
      <c r="GQ6" s="151"/>
      <c r="GR6" s="151"/>
      <c r="GS6" s="151"/>
      <c r="GT6" s="151"/>
      <c r="GU6" s="151"/>
      <c r="GV6" s="151"/>
      <c r="GW6" s="151"/>
      <c r="GX6" s="151"/>
      <c r="GY6" s="151"/>
      <c r="GZ6" s="151"/>
      <c r="HA6" s="151"/>
      <c r="HB6" s="151"/>
      <c r="HC6" s="151"/>
      <c r="HD6" s="151"/>
      <c r="HE6" s="151"/>
      <c r="HF6" s="151"/>
      <c r="HG6" s="151"/>
      <c r="HH6" s="151"/>
      <c r="HI6" s="151"/>
      <c r="HJ6" s="151"/>
      <c r="HK6" s="151"/>
      <c r="HL6" s="151"/>
      <c r="HM6" s="151"/>
      <c r="HN6" s="151"/>
      <c r="HO6" s="151"/>
      <c r="HP6" s="151"/>
      <c r="HQ6" s="151"/>
      <c r="HR6" s="151"/>
      <c r="HS6" s="151"/>
      <c r="HT6" s="151"/>
      <c r="HU6" s="151"/>
      <c r="HV6" s="151"/>
      <c r="HW6" s="151"/>
      <c r="HX6" s="151"/>
      <c r="HY6" s="151"/>
      <c r="HZ6" s="151"/>
      <c r="IA6" s="151"/>
      <c r="IB6" s="151"/>
      <c r="IC6" s="151"/>
      <c r="ID6" s="151"/>
      <c r="IE6" s="151"/>
      <c r="IF6" s="151"/>
      <c r="IG6" s="151"/>
      <c r="IH6" s="151"/>
      <c r="II6" s="151"/>
      <c r="IJ6" s="151"/>
      <c r="IK6" s="151"/>
      <c r="IL6" s="151"/>
      <c r="IM6" s="151"/>
      <c r="IN6" s="151"/>
      <c r="IO6" s="151"/>
      <c r="IP6" s="151"/>
      <c r="IQ6" s="151"/>
      <c r="IR6" s="151"/>
      <c r="IS6" s="151"/>
      <c r="IT6" s="151"/>
      <c r="IU6" s="151"/>
      <c r="IV6" s="151"/>
    </row>
    <row r="7" s="76" customFormat="1" ht="10.05" customHeight="1" spans="1:256">
      <c r="A7" s="101"/>
      <c r="B7" s="102" t="s">
        <v>289</v>
      </c>
      <c r="C7" s="98">
        <f t="shared" ref="C7:F7" si="8">C11+C15+C19+C23+C27+C31+C36</f>
        <v>26777.157547</v>
      </c>
      <c r="D7" s="98">
        <f t="shared" si="8"/>
        <v>44283.564432</v>
      </c>
      <c r="E7" s="98">
        <v>44283.564432</v>
      </c>
      <c r="F7" s="98">
        <f t="shared" si="8"/>
        <v>44691.644237</v>
      </c>
      <c r="G7" s="99">
        <f t="shared" si="1"/>
        <v>100.921515262455</v>
      </c>
      <c r="H7" s="100">
        <f t="shared" si="2"/>
        <v>408.079805000001</v>
      </c>
      <c r="I7" s="126"/>
      <c r="J7" s="128"/>
      <c r="K7" s="109"/>
      <c r="L7" s="109"/>
      <c r="M7" s="109"/>
      <c r="N7" s="98"/>
      <c r="O7" s="99"/>
      <c r="P7" s="100"/>
      <c r="Q7" s="131"/>
      <c r="R7" s="108"/>
      <c r="S7" s="154"/>
      <c r="T7" s="150"/>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1"/>
      <c r="AU7" s="151"/>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1"/>
      <c r="CN7" s="151"/>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1"/>
      <c r="EG7" s="151"/>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1"/>
      <c r="FZ7" s="151"/>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1"/>
      <c r="HS7" s="151"/>
      <c r="HT7" s="151"/>
      <c r="HU7" s="151"/>
      <c r="HV7" s="151"/>
      <c r="HW7" s="151"/>
      <c r="HX7" s="151"/>
      <c r="HY7" s="151"/>
      <c r="HZ7" s="151"/>
      <c r="IA7" s="151"/>
      <c r="IB7" s="151"/>
      <c r="IC7" s="151"/>
      <c r="ID7" s="151"/>
      <c r="IE7" s="151"/>
      <c r="IF7" s="151"/>
      <c r="IG7" s="151"/>
      <c r="IH7" s="151"/>
      <c r="II7" s="151"/>
      <c r="IJ7" s="151"/>
      <c r="IK7" s="151"/>
      <c r="IL7" s="151"/>
      <c r="IM7" s="151"/>
      <c r="IN7" s="151"/>
      <c r="IO7" s="151"/>
      <c r="IP7" s="151"/>
      <c r="IQ7" s="151"/>
      <c r="IR7" s="151"/>
      <c r="IS7" s="151"/>
      <c r="IT7" s="151"/>
      <c r="IU7" s="151"/>
      <c r="IV7" s="151"/>
    </row>
    <row r="8" s="76" customFormat="1" ht="10.05" customHeight="1" spans="1:256">
      <c r="A8" s="101"/>
      <c r="B8" s="102" t="s">
        <v>290</v>
      </c>
      <c r="C8" s="98">
        <f t="shared" ref="C8:F8" si="9">C12+C16+C20+C24</f>
        <v>339263.120247</v>
      </c>
      <c r="D8" s="98">
        <f t="shared" si="9"/>
        <v>440775.670278</v>
      </c>
      <c r="E8" s="98">
        <v>440775.670278</v>
      </c>
      <c r="F8" s="98">
        <f t="shared" si="9"/>
        <v>597621.715641</v>
      </c>
      <c r="G8" s="99">
        <f t="shared" si="1"/>
        <v>135.584097748425</v>
      </c>
      <c r="H8" s="100">
        <f t="shared" si="2"/>
        <v>156846.045363</v>
      </c>
      <c r="I8" s="126"/>
      <c r="J8" s="128"/>
      <c r="K8" s="109"/>
      <c r="L8" s="109"/>
      <c r="M8" s="109"/>
      <c r="N8" s="98"/>
      <c r="O8" s="99"/>
      <c r="P8" s="100"/>
      <c r="Q8" s="131"/>
      <c r="R8" s="108"/>
      <c r="S8" s="154"/>
      <c r="T8" s="150"/>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c r="AS8" s="151"/>
      <c r="AT8" s="151"/>
      <c r="AU8" s="151"/>
      <c r="AV8" s="151"/>
      <c r="AW8" s="151"/>
      <c r="AX8" s="151"/>
      <c r="AY8" s="151"/>
      <c r="AZ8" s="151"/>
      <c r="BA8" s="151"/>
      <c r="BB8" s="151"/>
      <c r="BC8" s="151"/>
      <c r="BD8" s="151"/>
      <c r="BE8" s="151"/>
      <c r="BF8" s="151"/>
      <c r="BG8" s="151"/>
      <c r="BH8" s="151"/>
      <c r="BI8" s="151"/>
      <c r="BJ8" s="151"/>
      <c r="BK8" s="151"/>
      <c r="BL8" s="151"/>
      <c r="BM8" s="151"/>
      <c r="BN8" s="151"/>
      <c r="BO8" s="151"/>
      <c r="BP8" s="151"/>
      <c r="BQ8" s="151"/>
      <c r="BR8" s="151"/>
      <c r="BS8" s="151"/>
      <c r="BT8" s="151"/>
      <c r="BU8" s="151"/>
      <c r="BV8" s="151"/>
      <c r="BW8" s="151"/>
      <c r="BX8" s="151"/>
      <c r="BY8" s="151"/>
      <c r="BZ8" s="151"/>
      <c r="CA8" s="151"/>
      <c r="CB8" s="151"/>
      <c r="CC8" s="151"/>
      <c r="CD8" s="151"/>
      <c r="CE8" s="151"/>
      <c r="CF8" s="151"/>
      <c r="CG8" s="151"/>
      <c r="CH8" s="151"/>
      <c r="CI8" s="151"/>
      <c r="CJ8" s="151"/>
      <c r="CK8" s="151"/>
      <c r="CL8" s="151"/>
      <c r="CM8" s="151"/>
      <c r="CN8" s="151"/>
      <c r="CO8" s="151"/>
      <c r="CP8" s="151"/>
      <c r="CQ8" s="151"/>
      <c r="CR8" s="151"/>
      <c r="CS8" s="151"/>
      <c r="CT8" s="151"/>
      <c r="CU8" s="151"/>
      <c r="CV8" s="151"/>
      <c r="CW8" s="151"/>
      <c r="CX8" s="151"/>
      <c r="CY8" s="151"/>
      <c r="CZ8" s="151"/>
      <c r="DA8" s="151"/>
      <c r="DB8" s="151"/>
      <c r="DC8" s="151"/>
      <c r="DD8" s="151"/>
      <c r="DE8" s="151"/>
      <c r="DF8" s="151"/>
      <c r="DG8" s="151"/>
      <c r="DH8" s="151"/>
      <c r="DI8" s="151"/>
      <c r="DJ8" s="151"/>
      <c r="DK8" s="151"/>
      <c r="DL8" s="151"/>
      <c r="DM8" s="151"/>
      <c r="DN8" s="151"/>
      <c r="DO8" s="151"/>
      <c r="DP8" s="151"/>
      <c r="DQ8" s="151"/>
      <c r="DR8" s="151"/>
      <c r="DS8" s="151"/>
      <c r="DT8" s="151"/>
      <c r="DU8" s="151"/>
      <c r="DV8" s="151"/>
      <c r="DW8" s="151"/>
      <c r="DX8" s="151"/>
      <c r="DY8" s="151"/>
      <c r="DZ8" s="151"/>
      <c r="EA8" s="151"/>
      <c r="EB8" s="151"/>
      <c r="EC8" s="151"/>
      <c r="ED8" s="151"/>
      <c r="EE8" s="151"/>
      <c r="EF8" s="151"/>
      <c r="EG8" s="151"/>
      <c r="EH8" s="151"/>
      <c r="EI8" s="151"/>
      <c r="EJ8" s="151"/>
      <c r="EK8" s="151"/>
      <c r="EL8" s="151"/>
      <c r="EM8" s="151"/>
      <c r="EN8" s="151"/>
      <c r="EO8" s="151"/>
      <c r="EP8" s="151"/>
      <c r="EQ8" s="151"/>
      <c r="ER8" s="151"/>
      <c r="ES8" s="151"/>
      <c r="ET8" s="151"/>
      <c r="EU8" s="151"/>
      <c r="EV8" s="151"/>
      <c r="EW8" s="151"/>
      <c r="EX8" s="151"/>
      <c r="EY8" s="151"/>
      <c r="EZ8" s="151"/>
      <c r="FA8" s="151"/>
      <c r="FB8" s="151"/>
      <c r="FC8" s="151"/>
      <c r="FD8" s="151"/>
      <c r="FE8" s="151"/>
      <c r="FF8" s="151"/>
      <c r="FG8" s="151"/>
      <c r="FH8" s="151"/>
      <c r="FI8" s="151"/>
      <c r="FJ8" s="151"/>
      <c r="FK8" s="151"/>
      <c r="FL8" s="151"/>
      <c r="FM8" s="151"/>
      <c r="FN8" s="151"/>
      <c r="FO8" s="151"/>
      <c r="FP8" s="151"/>
      <c r="FQ8" s="151"/>
      <c r="FR8" s="151"/>
      <c r="FS8" s="151"/>
      <c r="FT8" s="151"/>
      <c r="FU8" s="151"/>
      <c r="FV8" s="151"/>
      <c r="FW8" s="151"/>
      <c r="FX8" s="151"/>
      <c r="FY8" s="151"/>
      <c r="FZ8" s="151"/>
      <c r="GA8" s="151"/>
      <c r="GB8" s="151"/>
      <c r="GC8" s="151"/>
      <c r="GD8" s="151"/>
      <c r="GE8" s="151"/>
      <c r="GF8" s="151"/>
      <c r="GG8" s="151"/>
      <c r="GH8" s="151"/>
      <c r="GI8" s="151"/>
      <c r="GJ8" s="151"/>
      <c r="GK8" s="151"/>
      <c r="GL8" s="151"/>
      <c r="GM8" s="151"/>
      <c r="GN8" s="151"/>
      <c r="GO8" s="151"/>
      <c r="GP8" s="151"/>
      <c r="GQ8" s="151"/>
      <c r="GR8" s="151"/>
      <c r="GS8" s="151"/>
      <c r="GT8" s="151"/>
      <c r="GU8" s="151"/>
      <c r="GV8" s="151"/>
      <c r="GW8" s="151"/>
      <c r="GX8" s="151"/>
      <c r="GY8" s="151"/>
      <c r="GZ8" s="151"/>
      <c r="HA8" s="151"/>
      <c r="HB8" s="151"/>
      <c r="HC8" s="151"/>
      <c r="HD8" s="151"/>
      <c r="HE8" s="151"/>
      <c r="HF8" s="151"/>
      <c r="HG8" s="151"/>
      <c r="HH8" s="151"/>
      <c r="HI8" s="151"/>
      <c r="HJ8" s="151"/>
      <c r="HK8" s="151"/>
      <c r="HL8" s="151"/>
      <c r="HM8" s="151"/>
      <c r="HN8" s="151"/>
      <c r="HO8" s="151"/>
      <c r="HP8" s="151"/>
      <c r="HQ8" s="151"/>
      <c r="HR8" s="151"/>
      <c r="HS8" s="151"/>
      <c r="HT8" s="151"/>
      <c r="HU8" s="151"/>
      <c r="HV8" s="151"/>
      <c r="HW8" s="151"/>
      <c r="HX8" s="151"/>
      <c r="HY8" s="151"/>
      <c r="HZ8" s="151"/>
      <c r="IA8" s="151"/>
      <c r="IB8" s="151"/>
      <c r="IC8" s="151"/>
      <c r="ID8" s="151"/>
      <c r="IE8" s="151"/>
      <c r="IF8" s="151"/>
      <c r="IG8" s="151"/>
      <c r="IH8" s="151"/>
      <c r="II8" s="151"/>
      <c r="IJ8" s="151"/>
      <c r="IK8" s="151"/>
      <c r="IL8" s="151"/>
      <c r="IM8" s="151"/>
      <c r="IN8" s="151"/>
      <c r="IO8" s="151"/>
      <c r="IP8" s="151"/>
      <c r="IQ8" s="151"/>
      <c r="IR8" s="151"/>
      <c r="IS8" s="151"/>
      <c r="IT8" s="151"/>
      <c r="IU8" s="151"/>
      <c r="IV8" s="151"/>
    </row>
    <row r="9" s="76" customFormat="1" ht="18.5" customHeight="1" spans="1:256">
      <c r="A9" s="103" t="s">
        <v>291</v>
      </c>
      <c r="B9" s="104" t="s">
        <v>292</v>
      </c>
      <c r="C9" s="105">
        <v>212922.255588</v>
      </c>
      <c r="D9" s="105">
        <v>301511.15584</v>
      </c>
      <c r="E9" s="98">
        <v>301511.15584</v>
      </c>
      <c r="F9" s="106">
        <v>859956.771063</v>
      </c>
      <c r="G9" s="99">
        <f t="shared" si="1"/>
        <v>285.215573091214</v>
      </c>
      <c r="H9" s="100">
        <f t="shared" si="2"/>
        <v>558445.615223</v>
      </c>
      <c r="I9" s="129" t="s">
        <v>291</v>
      </c>
      <c r="J9" s="130" t="s">
        <v>293</v>
      </c>
      <c r="K9" s="105">
        <v>183490.585765</v>
      </c>
      <c r="L9" s="105">
        <v>276239.914604</v>
      </c>
      <c r="M9" s="105">
        <v>276239.914604</v>
      </c>
      <c r="N9" s="106">
        <v>740017.44227</v>
      </c>
      <c r="O9" s="99">
        <f t="shared" si="4"/>
        <v>267.889397276582</v>
      </c>
      <c r="P9" s="100">
        <f t="shared" si="5"/>
        <v>463777.527666</v>
      </c>
      <c r="Q9" s="129" t="s">
        <v>291</v>
      </c>
      <c r="R9" s="102" t="s">
        <v>294</v>
      </c>
      <c r="S9" s="155">
        <v>119939.328793</v>
      </c>
      <c r="T9" s="156"/>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1"/>
      <c r="AU9" s="151"/>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1"/>
      <c r="CN9" s="151"/>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1"/>
      <c r="EG9" s="151"/>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1"/>
      <c r="FZ9" s="151"/>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1"/>
      <c r="HS9" s="151"/>
      <c r="HT9" s="151"/>
      <c r="HU9" s="151"/>
      <c r="HV9" s="151"/>
      <c r="HW9" s="151"/>
      <c r="HX9" s="151"/>
      <c r="HY9" s="151"/>
      <c r="HZ9" s="151"/>
      <c r="IA9" s="151"/>
      <c r="IB9" s="151"/>
      <c r="IC9" s="151"/>
      <c r="ID9" s="151"/>
      <c r="IE9" s="151"/>
      <c r="IF9" s="151"/>
      <c r="IG9" s="151"/>
      <c r="IH9" s="151"/>
      <c r="II9" s="151"/>
      <c r="IJ9" s="151"/>
      <c r="IK9" s="151"/>
      <c r="IL9" s="151"/>
      <c r="IM9" s="151"/>
      <c r="IN9" s="151"/>
      <c r="IO9" s="151"/>
      <c r="IP9" s="151"/>
      <c r="IQ9" s="151"/>
      <c r="IR9" s="151"/>
      <c r="IS9" s="151"/>
      <c r="IT9" s="151"/>
      <c r="IU9" s="151"/>
      <c r="IV9" s="151"/>
    </row>
    <row r="10" s="76" customFormat="1" ht="18.5" customHeight="1" spans="1:256">
      <c r="A10" s="101"/>
      <c r="B10" s="102" t="s">
        <v>286</v>
      </c>
      <c r="C10" s="105">
        <v>185312.679316</v>
      </c>
      <c r="D10" s="105">
        <v>226519.304639</v>
      </c>
      <c r="E10" s="98">
        <v>226519.304639</v>
      </c>
      <c r="F10" s="106">
        <v>628894.91059</v>
      </c>
      <c r="G10" s="99">
        <f t="shared" si="1"/>
        <v>277.634134358773</v>
      </c>
      <c r="H10" s="100">
        <f t="shared" si="2"/>
        <v>402375.605951</v>
      </c>
      <c r="I10" s="131"/>
      <c r="J10" s="132" t="s">
        <v>295</v>
      </c>
      <c r="K10" s="105">
        <v>183487.959016</v>
      </c>
      <c r="L10" s="105">
        <v>276234.914604</v>
      </c>
      <c r="M10" s="105">
        <v>276234.914604</v>
      </c>
      <c r="N10" s="106">
        <v>734751.951259</v>
      </c>
      <c r="O10" s="99">
        <f t="shared" si="4"/>
        <v>265.988082032394</v>
      </c>
      <c r="P10" s="100">
        <f t="shared" si="5"/>
        <v>458517.036655</v>
      </c>
      <c r="Q10" s="131"/>
      <c r="R10" s="102" t="s">
        <v>296</v>
      </c>
      <c r="S10" s="155">
        <v>192777.970712</v>
      </c>
      <c r="T10" s="150"/>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c r="AS10" s="151"/>
      <c r="AT10" s="151"/>
      <c r="AU10" s="151"/>
      <c r="AV10" s="151"/>
      <c r="AW10" s="151"/>
      <c r="AX10" s="151"/>
      <c r="AY10" s="151"/>
      <c r="AZ10" s="151"/>
      <c r="BA10" s="151"/>
      <c r="BB10" s="151"/>
      <c r="BC10" s="151"/>
      <c r="BD10" s="151"/>
      <c r="BE10" s="151"/>
      <c r="BF10" s="151"/>
      <c r="BG10" s="151"/>
      <c r="BH10" s="151"/>
      <c r="BI10" s="151"/>
      <c r="BJ10" s="151"/>
      <c r="BK10" s="151"/>
      <c r="BL10" s="151"/>
      <c r="BM10" s="151"/>
      <c r="BN10" s="151"/>
      <c r="BO10" s="151"/>
      <c r="BP10" s="151"/>
      <c r="BQ10" s="151"/>
      <c r="BR10" s="151"/>
      <c r="BS10" s="151"/>
      <c r="BT10" s="151"/>
      <c r="BU10" s="151"/>
      <c r="BV10" s="151"/>
      <c r="BW10" s="151"/>
      <c r="BX10" s="151"/>
      <c r="BY10" s="151"/>
      <c r="BZ10" s="151"/>
      <c r="CA10" s="151"/>
      <c r="CB10" s="151"/>
      <c r="CC10" s="151"/>
      <c r="CD10" s="151"/>
      <c r="CE10" s="151"/>
      <c r="CF10" s="151"/>
      <c r="CG10" s="151"/>
      <c r="CH10" s="151"/>
      <c r="CI10" s="151"/>
      <c r="CJ10" s="151"/>
      <c r="CK10" s="151"/>
      <c r="CL10" s="151"/>
      <c r="CM10" s="151"/>
      <c r="CN10" s="151"/>
      <c r="CO10" s="151"/>
      <c r="CP10" s="151"/>
      <c r="CQ10" s="151"/>
      <c r="CR10" s="151"/>
      <c r="CS10" s="151"/>
      <c r="CT10" s="151"/>
      <c r="CU10" s="151"/>
      <c r="CV10" s="151"/>
      <c r="CW10" s="151"/>
      <c r="CX10" s="151"/>
      <c r="CY10" s="151"/>
      <c r="CZ10" s="151"/>
      <c r="DA10" s="151"/>
      <c r="DB10" s="151"/>
      <c r="DC10" s="151"/>
      <c r="DD10" s="151"/>
      <c r="DE10" s="151"/>
      <c r="DF10" s="151"/>
      <c r="DG10" s="151"/>
      <c r="DH10" s="151"/>
      <c r="DI10" s="151"/>
      <c r="DJ10" s="151"/>
      <c r="DK10" s="151"/>
      <c r="DL10" s="151"/>
      <c r="DM10" s="151"/>
      <c r="DN10" s="151"/>
      <c r="DO10" s="151"/>
      <c r="DP10" s="151"/>
      <c r="DQ10" s="151"/>
      <c r="DR10" s="151"/>
      <c r="DS10" s="151"/>
      <c r="DT10" s="151"/>
      <c r="DU10" s="151"/>
      <c r="DV10" s="151"/>
      <c r="DW10" s="151"/>
      <c r="DX10" s="151"/>
      <c r="DY10" s="151"/>
      <c r="DZ10" s="151"/>
      <c r="EA10" s="151"/>
      <c r="EB10" s="151"/>
      <c r="EC10" s="151"/>
      <c r="ED10" s="151"/>
      <c r="EE10" s="151"/>
      <c r="EF10" s="151"/>
      <c r="EG10" s="151"/>
      <c r="EH10" s="151"/>
      <c r="EI10" s="151"/>
      <c r="EJ10" s="151"/>
      <c r="EK10" s="151"/>
      <c r="EL10" s="151"/>
      <c r="EM10" s="151"/>
      <c r="EN10" s="151"/>
      <c r="EO10" s="151"/>
      <c r="EP10" s="151"/>
      <c r="EQ10" s="151"/>
      <c r="ER10" s="151"/>
      <c r="ES10" s="151"/>
      <c r="ET10" s="151"/>
      <c r="EU10" s="151"/>
      <c r="EV10" s="151"/>
      <c r="EW10" s="151"/>
      <c r="EX10" s="151"/>
      <c r="EY10" s="151"/>
      <c r="EZ10" s="151"/>
      <c r="FA10" s="151"/>
      <c r="FB10" s="151"/>
      <c r="FC10" s="151"/>
      <c r="FD10" s="151"/>
      <c r="FE10" s="151"/>
      <c r="FF10" s="151"/>
      <c r="FG10" s="151"/>
      <c r="FH10" s="151"/>
      <c r="FI10" s="151"/>
      <c r="FJ10" s="151"/>
      <c r="FK10" s="151"/>
      <c r="FL10" s="151"/>
      <c r="FM10" s="151"/>
      <c r="FN10" s="151"/>
      <c r="FO10" s="151"/>
      <c r="FP10" s="151"/>
      <c r="FQ10" s="151"/>
      <c r="FR10" s="151"/>
      <c r="FS10" s="151"/>
      <c r="FT10" s="151"/>
      <c r="FU10" s="151"/>
      <c r="FV10" s="151"/>
      <c r="FW10" s="151"/>
      <c r="FX10" s="151"/>
      <c r="FY10" s="151"/>
      <c r="FZ10" s="151"/>
      <c r="GA10" s="151"/>
      <c r="GB10" s="151"/>
      <c r="GC10" s="151"/>
      <c r="GD10" s="151"/>
      <c r="GE10" s="151"/>
      <c r="GF10" s="151"/>
      <c r="GG10" s="151"/>
      <c r="GH10" s="151"/>
      <c r="GI10" s="151"/>
      <c r="GJ10" s="151"/>
      <c r="GK10" s="151"/>
      <c r="GL10" s="151"/>
      <c r="GM10" s="151"/>
      <c r="GN10" s="151"/>
      <c r="GO10" s="151"/>
      <c r="GP10" s="151"/>
      <c r="GQ10" s="151"/>
      <c r="GR10" s="151"/>
      <c r="GS10" s="151"/>
      <c r="GT10" s="151"/>
      <c r="GU10" s="151"/>
      <c r="GV10" s="151"/>
      <c r="GW10" s="151"/>
      <c r="GX10" s="151"/>
      <c r="GY10" s="151"/>
      <c r="GZ10" s="151"/>
      <c r="HA10" s="151"/>
      <c r="HB10" s="151"/>
      <c r="HC10" s="151"/>
      <c r="HD10" s="151"/>
      <c r="HE10" s="151"/>
      <c r="HF10" s="151"/>
      <c r="HG10" s="151"/>
      <c r="HH10" s="151"/>
      <c r="HI10" s="151"/>
      <c r="HJ10" s="151"/>
      <c r="HK10" s="151"/>
      <c r="HL10" s="151"/>
      <c r="HM10" s="151"/>
      <c r="HN10" s="151"/>
      <c r="HO10" s="151"/>
      <c r="HP10" s="151"/>
      <c r="HQ10" s="151"/>
      <c r="HR10" s="151"/>
      <c r="HS10" s="151"/>
      <c r="HT10" s="151"/>
      <c r="HU10" s="151"/>
      <c r="HV10" s="151"/>
      <c r="HW10" s="151"/>
      <c r="HX10" s="151"/>
      <c r="HY10" s="151"/>
      <c r="HZ10" s="151"/>
      <c r="IA10" s="151"/>
      <c r="IB10" s="151"/>
      <c r="IC10" s="151"/>
      <c r="ID10" s="151"/>
      <c r="IE10" s="151"/>
      <c r="IF10" s="151"/>
      <c r="IG10" s="151"/>
      <c r="IH10" s="151"/>
      <c r="II10" s="151"/>
      <c r="IJ10" s="151"/>
      <c r="IK10" s="151"/>
      <c r="IL10" s="151"/>
      <c r="IM10" s="151"/>
      <c r="IN10" s="151"/>
      <c r="IO10" s="151"/>
      <c r="IP10" s="151"/>
      <c r="IQ10" s="151"/>
      <c r="IR10" s="151"/>
      <c r="IS10" s="151"/>
      <c r="IT10" s="151"/>
      <c r="IU10" s="151"/>
      <c r="IV10" s="151"/>
    </row>
    <row r="11" s="76" customFormat="1" ht="10.05" customHeight="1" spans="1:256">
      <c r="A11" s="101"/>
      <c r="B11" s="102" t="s">
        <v>289</v>
      </c>
      <c r="C11" s="105">
        <v>775.010271</v>
      </c>
      <c r="D11" s="105">
        <v>1098.558787</v>
      </c>
      <c r="E11" s="98">
        <v>1098.558787</v>
      </c>
      <c r="F11" s="106">
        <v>2186.405549</v>
      </c>
      <c r="G11" s="99">
        <f t="shared" si="1"/>
        <v>199.024901978232</v>
      </c>
      <c r="H11" s="100">
        <f t="shared" si="2"/>
        <v>1087.846762</v>
      </c>
      <c r="I11" s="131"/>
      <c r="J11" s="128"/>
      <c r="K11" s="109"/>
      <c r="L11" s="109"/>
      <c r="M11" s="109"/>
      <c r="N11" s="98"/>
      <c r="O11" s="99"/>
      <c r="P11" s="100"/>
      <c r="Q11" s="131"/>
      <c r="R11" s="108"/>
      <c r="S11" s="154"/>
      <c r="T11" s="150"/>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1"/>
      <c r="AU11" s="151"/>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1"/>
      <c r="CN11" s="151"/>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1"/>
      <c r="EG11" s="151"/>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1"/>
      <c r="FZ11" s="151"/>
      <c r="GA11" s="151"/>
      <c r="GB11" s="151"/>
      <c r="GC11" s="151"/>
      <c r="GD11" s="151"/>
      <c r="GE11" s="151"/>
      <c r="GF11" s="151"/>
      <c r="GG11" s="151"/>
      <c r="GH11" s="151"/>
      <c r="GI11" s="151"/>
      <c r="GJ11" s="151"/>
      <c r="GK11" s="151"/>
      <c r="GL11" s="151"/>
      <c r="GM11" s="151"/>
      <c r="GN11" s="151"/>
      <c r="GO11" s="151"/>
      <c r="GP11" s="151"/>
      <c r="GQ11" s="151"/>
      <c r="GR11" s="151"/>
      <c r="GS11" s="151"/>
      <c r="GT11" s="151"/>
      <c r="GU11" s="151"/>
      <c r="GV11" s="151"/>
      <c r="GW11" s="151"/>
      <c r="GX11" s="151"/>
      <c r="GY11" s="151"/>
      <c r="GZ11" s="151"/>
      <c r="HA11" s="151"/>
      <c r="HB11" s="151"/>
      <c r="HC11" s="151"/>
      <c r="HD11" s="151"/>
      <c r="HE11" s="151"/>
      <c r="HF11" s="151"/>
      <c r="HG11" s="151"/>
      <c r="HH11" s="151"/>
      <c r="HI11" s="151"/>
      <c r="HJ11" s="151"/>
      <c r="HK11" s="151"/>
      <c r="HL11" s="151"/>
      <c r="HM11" s="151"/>
      <c r="HN11" s="151"/>
      <c r="HO11" s="151"/>
      <c r="HP11" s="151"/>
      <c r="HQ11" s="151"/>
      <c r="HR11" s="151"/>
      <c r="HS11" s="151"/>
      <c r="HT11" s="151"/>
      <c r="HU11" s="151"/>
      <c r="HV11" s="151"/>
      <c r="HW11" s="151"/>
      <c r="HX11" s="151"/>
      <c r="HY11" s="151"/>
      <c r="HZ11" s="151"/>
      <c r="IA11" s="151"/>
      <c r="IB11" s="151"/>
      <c r="IC11" s="151"/>
      <c r="ID11" s="151"/>
      <c r="IE11" s="151"/>
      <c r="IF11" s="151"/>
      <c r="IG11" s="151"/>
      <c r="IH11" s="151"/>
      <c r="II11" s="151"/>
      <c r="IJ11" s="151"/>
      <c r="IK11" s="151"/>
      <c r="IL11" s="151"/>
      <c r="IM11" s="151"/>
      <c r="IN11" s="151"/>
      <c r="IO11" s="151"/>
      <c r="IP11" s="151"/>
      <c r="IQ11" s="151"/>
      <c r="IR11" s="151"/>
      <c r="IS11" s="151"/>
      <c r="IT11" s="151"/>
      <c r="IU11" s="151"/>
      <c r="IV11" s="151"/>
    </row>
    <row r="12" s="76" customFormat="1" ht="10.05" customHeight="1" spans="1:256">
      <c r="A12" s="107"/>
      <c r="B12" s="102" t="s">
        <v>290</v>
      </c>
      <c r="C12" s="105">
        <v>26828.388054</v>
      </c>
      <c r="D12" s="105">
        <v>73887.292414</v>
      </c>
      <c r="E12" s="98">
        <v>73887.292414</v>
      </c>
      <c r="F12" s="106">
        <v>216439.074924</v>
      </c>
      <c r="G12" s="99">
        <f t="shared" si="1"/>
        <v>292.931393007696</v>
      </c>
      <c r="H12" s="100">
        <f t="shared" si="2"/>
        <v>142551.78251</v>
      </c>
      <c r="I12" s="131"/>
      <c r="J12" s="128"/>
      <c r="K12" s="109"/>
      <c r="L12" s="109"/>
      <c r="M12" s="109"/>
      <c r="N12" s="98"/>
      <c r="O12" s="99"/>
      <c r="P12" s="100"/>
      <c r="Q12" s="131"/>
      <c r="R12" s="108"/>
      <c r="S12" s="154"/>
      <c r="T12" s="150"/>
      <c r="U12" s="151"/>
      <c r="V12" s="151"/>
      <c r="W12" s="151"/>
      <c r="X12" s="151"/>
      <c r="Y12" s="151"/>
      <c r="Z12" s="151"/>
      <c r="AA12" s="151"/>
      <c r="AB12" s="151"/>
      <c r="AC12" s="151"/>
      <c r="AD12" s="151"/>
      <c r="AE12" s="151"/>
      <c r="AF12" s="151"/>
      <c r="AG12" s="151"/>
      <c r="AH12" s="151"/>
      <c r="AI12" s="151"/>
      <c r="AJ12" s="151"/>
      <c r="AK12" s="151"/>
      <c r="AL12" s="151"/>
      <c r="AM12" s="151"/>
      <c r="AN12" s="151"/>
      <c r="AO12" s="151"/>
      <c r="AP12" s="151"/>
      <c r="AQ12" s="151"/>
      <c r="AR12" s="151"/>
      <c r="AS12" s="151"/>
      <c r="AT12" s="151"/>
      <c r="AU12" s="151"/>
      <c r="AV12" s="151"/>
      <c r="AW12" s="151"/>
      <c r="AX12" s="151"/>
      <c r="AY12" s="151"/>
      <c r="AZ12" s="151"/>
      <c r="BA12" s="151"/>
      <c r="BB12" s="151"/>
      <c r="BC12" s="151"/>
      <c r="BD12" s="151"/>
      <c r="BE12" s="151"/>
      <c r="BF12" s="151"/>
      <c r="BG12" s="151"/>
      <c r="BH12" s="151"/>
      <c r="BI12" s="151"/>
      <c r="BJ12" s="151"/>
      <c r="BK12" s="151"/>
      <c r="BL12" s="151"/>
      <c r="BM12" s="151"/>
      <c r="BN12" s="151"/>
      <c r="BO12" s="151"/>
      <c r="BP12" s="151"/>
      <c r="BQ12" s="151"/>
      <c r="BR12" s="151"/>
      <c r="BS12" s="151"/>
      <c r="BT12" s="151"/>
      <c r="BU12" s="151"/>
      <c r="BV12" s="151"/>
      <c r="BW12" s="151"/>
      <c r="BX12" s="151"/>
      <c r="BY12" s="151"/>
      <c r="BZ12" s="151"/>
      <c r="CA12" s="151"/>
      <c r="CB12" s="151"/>
      <c r="CC12" s="151"/>
      <c r="CD12" s="151"/>
      <c r="CE12" s="151"/>
      <c r="CF12" s="151"/>
      <c r="CG12" s="151"/>
      <c r="CH12" s="151"/>
      <c r="CI12" s="151"/>
      <c r="CJ12" s="151"/>
      <c r="CK12" s="151"/>
      <c r="CL12" s="151"/>
      <c r="CM12" s="151"/>
      <c r="CN12" s="151"/>
      <c r="CO12" s="151"/>
      <c r="CP12" s="151"/>
      <c r="CQ12" s="151"/>
      <c r="CR12" s="151"/>
      <c r="CS12" s="151"/>
      <c r="CT12" s="151"/>
      <c r="CU12" s="151"/>
      <c r="CV12" s="151"/>
      <c r="CW12" s="151"/>
      <c r="CX12" s="151"/>
      <c r="CY12" s="151"/>
      <c r="CZ12" s="151"/>
      <c r="DA12" s="151"/>
      <c r="DB12" s="151"/>
      <c r="DC12" s="151"/>
      <c r="DD12" s="151"/>
      <c r="DE12" s="151"/>
      <c r="DF12" s="151"/>
      <c r="DG12" s="151"/>
      <c r="DH12" s="151"/>
      <c r="DI12" s="151"/>
      <c r="DJ12" s="151"/>
      <c r="DK12" s="151"/>
      <c r="DL12" s="151"/>
      <c r="DM12" s="151"/>
      <c r="DN12" s="151"/>
      <c r="DO12" s="151"/>
      <c r="DP12" s="151"/>
      <c r="DQ12" s="151"/>
      <c r="DR12" s="151"/>
      <c r="DS12" s="151"/>
      <c r="DT12" s="151"/>
      <c r="DU12" s="151"/>
      <c r="DV12" s="151"/>
      <c r="DW12" s="151"/>
      <c r="DX12" s="151"/>
      <c r="DY12" s="151"/>
      <c r="DZ12" s="151"/>
      <c r="EA12" s="151"/>
      <c r="EB12" s="151"/>
      <c r="EC12" s="151"/>
      <c r="ED12" s="151"/>
      <c r="EE12" s="151"/>
      <c r="EF12" s="151"/>
      <c r="EG12" s="151"/>
      <c r="EH12" s="151"/>
      <c r="EI12" s="151"/>
      <c r="EJ12" s="151"/>
      <c r="EK12" s="151"/>
      <c r="EL12" s="151"/>
      <c r="EM12" s="151"/>
      <c r="EN12" s="151"/>
      <c r="EO12" s="151"/>
      <c r="EP12" s="151"/>
      <c r="EQ12" s="151"/>
      <c r="ER12" s="151"/>
      <c r="ES12" s="151"/>
      <c r="ET12" s="151"/>
      <c r="EU12" s="151"/>
      <c r="EV12" s="151"/>
      <c r="EW12" s="151"/>
      <c r="EX12" s="151"/>
      <c r="EY12" s="151"/>
      <c r="EZ12" s="151"/>
      <c r="FA12" s="151"/>
      <c r="FB12" s="151"/>
      <c r="FC12" s="151"/>
      <c r="FD12" s="151"/>
      <c r="FE12" s="151"/>
      <c r="FF12" s="151"/>
      <c r="FG12" s="151"/>
      <c r="FH12" s="151"/>
      <c r="FI12" s="151"/>
      <c r="FJ12" s="151"/>
      <c r="FK12" s="151"/>
      <c r="FL12" s="151"/>
      <c r="FM12" s="151"/>
      <c r="FN12" s="151"/>
      <c r="FO12" s="151"/>
      <c r="FP12" s="151"/>
      <c r="FQ12" s="151"/>
      <c r="FR12" s="151"/>
      <c r="FS12" s="151"/>
      <c r="FT12" s="151"/>
      <c r="FU12" s="151"/>
      <c r="FV12" s="151"/>
      <c r="FW12" s="151"/>
      <c r="FX12" s="151"/>
      <c r="FY12" s="151"/>
      <c r="FZ12" s="151"/>
      <c r="GA12" s="151"/>
      <c r="GB12" s="151"/>
      <c r="GC12" s="151"/>
      <c r="GD12" s="151"/>
      <c r="GE12" s="151"/>
      <c r="GF12" s="151"/>
      <c r="GG12" s="151"/>
      <c r="GH12" s="151"/>
      <c r="GI12" s="151"/>
      <c r="GJ12" s="151"/>
      <c r="GK12" s="151"/>
      <c r="GL12" s="151"/>
      <c r="GM12" s="151"/>
      <c r="GN12" s="151"/>
      <c r="GO12" s="151"/>
      <c r="GP12" s="151"/>
      <c r="GQ12" s="151"/>
      <c r="GR12" s="151"/>
      <c r="GS12" s="151"/>
      <c r="GT12" s="151"/>
      <c r="GU12" s="151"/>
      <c r="GV12" s="151"/>
      <c r="GW12" s="151"/>
      <c r="GX12" s="151"/>
      <c r="GY12" s="151"/>
      <c r="GZ12" s="151"/>
      <c r="HA12" s="151"/>
      <c r="HB12" s="151"/>
      <c r="HC12" s="151"/>
      <c r="HD12" s="151"/>
      <c r="HE12" s="151"/>
      <c r="HF12" s="151"/>
      <c r="HG12" s="151"/>
      <c r="HH12" s="151"/>
      <c r="HI12" s="151"/>
      <c r="HJ12" s="151"/>
      <c r="HK12" s="151"/>
      <c r="HL12" s="151"/>
      <c r="HM12" s="151"/>
      <c r="HN12" s="151"/>
      <c r="HO12" s="151"/>
      <c r="HP12" s="151"/>
      <c r="HQ12" s="151"/>
      <c r="HR12" s="151"/>
      <c r="HS12" s="151"/>
      <c r="HT12" s="151"/>
      <c r="HU12" s="151"/>
      <c r="HV12" s="151"/>
      <c r="HW12" s="151"/>
      <c r="HX12" s="151"/>
      <c r="HY12" s="151"/>
      <c r="HZ12" s="151"/>
      <c r="IA12" s="151"/>
      <c r="IB12" s="151"/>
      <c r="IC12" s="151"/>
      <c r="ID12" s="151"/>
      <c r="IE12" s="151"/>
      <c r="IF12" s="151"/>
      <c r="IG12" s="151"/>
      <c r="IH12" s="151"/>
      <c r="II12" s="151"/>
      <c r="IJ12" s="151"/>
      <c r="IK12" s="151"/>
      <c r="IL12" s="151"/>
      <c r="IM12" s="151"/>
      <c r="IN12" s="151"/>
      <c r="IO12" s="151"/>
      <c r="IP12" s="151"/>
      <c r="IQ12" s="151"/>
      <c r="IR12" s="151"/>
      <c r="IS12" s="151"/>
      <c r="IT12" s="151"/>
      <c r="IU12" s="151"/>
      <c r="IV12" s="151"/>
    </row>
    <row r="13" s="76" customFormat="1" ht="18.5" customHeight="1" spans="1:256">
      <c r="A13" s="103" t="s">
        <v>297</v>
      </c>
      <c r="B13" s="108" t="s">
        <v>298</v>
      </c>
      <c r="C13" s="109">
        <v>112051.47338</v>
      </c>
      <c r="D13" s="98">
        <v>153305.801332</v>
      </c>
      <c r="E13" s="98">
        <v>153305.801332</v>
      </c>
      <c r="F13" s="98">
        <v>157950.888955</v>
      </c>
      <c r="G13" s="99">
        <f t="shared" si="1"/>
        <v>103.029949018655</v>
      </c>
      <c r="H13" s="100">
        <f t="shared" si="2"/>
        <v>4645.087623</v>
      </c>
      <c r="I13" s="129" t="s">
        <v>297</v>
      </c>
      <c r="J13" s="133" t="s">
        <v>299</v>
      </c>
      <c r="K13" s="109">
        <v>102743.710524</v>
      </c>
      <c r="L13" s="106">
        <v>127249.190506</v>
      </c>
      <c r="M13" s="106">
        <v>127249.190506</v>
      </c>
      <c r="N13" s="106">
        <v>122219.871354</v>
      </c>
      <c r="O13" s="99">
        <f t="shared" ref="O13:O18" si="10">N13/M13*100</f>
        <v>96.0476611819681</v>
      </c>
      <c r="P13" s="100">
        <f t="shared" ref="P13:P18" si="11">+N13-M13</f>
        <v>-5029.319152</v>
      </c>
      <c r="Q13" s="129" t="s">
        <v>297</v>
      </c>
      <c r="R13" s="108" t="s">
        <v>300</v>
      </c>
      <c r="S13" s="155">
        <v>35731.017601</v>
      </c>
      <c r="T13" s="156"/>
      <c r="U13" s="151"/>
      <c r="V13" s="151"/>
      <c r="W13" s="151"/>
      <c r="X13" s="151"/>
      <c r="Y13" s="151"/>
      <c r="Z13" s="151"/>
      <c r="AA13" s="151"/>
      <c r="AB13" s="151"/>
      <c r="AC13" s="151"/>
      <c r="AD13" s="151"/>
      <c r="AE13" s="151"/>
      <c r="AF13" s="151"/>
      <c r="AG13" s="151"/>
      <c r="AH13" s="151"/>
      <c r="AI13" s="151"/>
      <c r="AJ13" s="151"/>
      <c r="AK13" s="151"/>
      <c r="AL13" s="151"/>
      <c r="AM13" s="151"/>
      <c r="AN13" s="151"/>
      <c r="AO13" s="151"/>
      <c r="AP13" s="151"/>
      <c r="AQ13" s="151"/>
      <c r="AR13" s="151"/>
      <c r="AS13" s="151"/>
      <c r="AT13" s="151"/>
      <c r="AU13" s="151"/>
      <c r="AV13" s="151"/>
      <c r="AW13" s="151"/>
      <c r="AX13" s="151"/>
      <c r="AY13" s="151"/>
      <c r="AZ13" s="151"/>
      <c r="BA13" s="151"/>
      <c r="BB13" s="151"/>
      <c r="BC13" s="151"/>
      <c r="BD13" s="151"/>
      <c r="BE13" s="151"/>
      <c r="BF13" s="151"/>
      <c r="BG13" s="151"/>
      <c r="BH13" s="151"/>
      <c r="BI13" s="151"/>
      <c r="BJ13" s="151"/>
      <c r="BK13" s="151"/>
      <c r="BL13" s="151"/>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c r="CJ13" s="151"/>
      <c r="CK13" s="151"/>
      <c r="CL13" s="151"/>
      <c r="CM13" s="151"/>
      <c r="CN13" s="151"/>
      <c r="CO13" s="151"/>
      <c r="CP13" s="151"/>
      <c r="CQ13" s="151"/>
      <c r="CR13" s="151"/>
      <c r="CS13" s="151"/>
      <c r="CT13" s="151"/>
      <c r="CU13" s="151"/>
      <c r="CV13" s="151"/>
      <c r="CW13" s="151"/>
      <c r="CX13" s="151"/>
      <c r="CY13" s="151"/>
      <c r="CZ13" s="151"/>
      <c r="DA13" s="151"/>
      <c r="DB13" s="151"/>
      <c r="DC13" s="151"/>
      <c r="DD13" s="151"/>
      <c r="DE13" s="151"/>
      <c r="DF13" s="151"/>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151"/>
      <c r="EP13" s="151"/>
      <c r="EQ13" s="151"/>
      <c r="ER13" s="151"/>
      <c r="ES13" s="151"/>
      <c r="ET13" s="151"/>
      <c r="EU13" s="151"/>
      <c r="EV13" s="151"/>
      <c r="EW13" s="151"/>
      <c r="EX13" s="151"/>
      <c r="EY13" s="151"/>
      <c r="EZ13" s="151"/>
      <c r="FA13" s="151"/>
      <c r="FB13" s="151"/>
      <c r="FC13" s="151"/>
      <c r="FD13" s="151"/>
      <c r="FE13" s="151"/>
      <c r="FF13" s="151"/>
      <c r="FG13" s="151"/>
      <c r="FH13" s="151"/>
      <c r="FI13" s="151"/>
      <c r="FJ13" s="151"/>
      <c r="FK13" s="151"/>
      <c r="FL13" s="151"/>
      <c r="FM13" s="151"/>
      <c r="FN13" s="151"/>
      <c r="FO13" s="151"/>
      <c r="FP13" s="151"/>
      <c r="FQ13" s="151"/>
      <c r="FR13" s="151"/>
      <c r="FS13" s="151"/>
      <c r="FT13" s="151"/>
      <c r="FU13" s="151"/>
      <c r="FV13" s="151"/>
      <c r="FW13" s="151"/>
      <c r="FX13" s="151"/>
      <c r="FY13" s="151"/>
      <c r="FZ13" s="151"/>
      <c r="GA13" s="151"/>
      <c r="GB13" s="151"/>
      <c r="GC13" s="151"/>
      <c r="GD13" s="151"/>
      <c r="GE13" s="151"/>
      <c r="GF13" s="151"/>
      <c r="GG13" s="151"/>
      <c r="GH13" s="151"/>
      <c r="GI13" s="151"/>
      <c r="GJ13" s="151"/>
      <c r="GK13" s="151"/>
      <c r="GL13" s="151"/>
      <c r="GM13" s="151"/>
      <c r="GN13" s="151"/>
      <c r="GO13" s="151"/>
      <c r="GP13" s="151"/>
      <c r="GQ13" s="151"/>
      <c r="GR13" s="151"/>
      <c r="GS13" s="151"/>
      <c r="GT13" s="151"/>
      <c r="GU13" s="151"/>
      <c r="GV13" s="151"/>
      <c r="GW13" s="151"/>
      <c r="GX13" s="151"/>
      <c r="GY13" s="151"/>
      <c r="GZ13" s="151"/>
      <c r="HA13" s="151"/>
      <c r="HB13" s="151"/>
      <c r="HC13" s="151"/>
      <c r="HD13" s="151"/>
      <c r="HE13" s="151"/>
      <c r="HF13" s="151"/>
      <c r="HG13" s="151"/>
      <c r="HH13" s="151"/>
      <c r="HI13" s="151"/>
      <c r="HJ13" s="151"/>
      <c r="HK13" s="151"/>
      <c r="HL13" s="151"/>
      <c r="HM13" s="151"/>
      <c r="HN13" s="151"/>
      <c r="HO13" s="151"/>
      <c r="HP13" s="151"/>
      <c r="HQ13" s="151"/>
      <c r="HR13" s="151"/>
      <c r="HS13" s="151"/>
      <c r="HT13" s="151"/>
      <c r="HU13" s="151"/>
      <c r="HV13" s="151"/>
      <c r="HW13" s="151"/>
      <c r="HX13" s="151"/>
      <c r="HY13" s="151"/>
      <c r="HZ13" s="151"/>
      <c r="IA13" s="151"/>
      <c r="IB13" s="151"/>
      <c r="IC13" s="151"/>
      <c r="ID13" s="151"/>
      <c r="IE13" s="151"/>
      <c r="IF13" s="151"/>
      <c r="IG13" s="151"/>
      <c r="IH13" s="151"/>
      <c r="II13" s="151"/>
      <c r="IJ13" s="151"/>
      <c r="IK13" s="151"/>
      <c r="IL13" s="151"/>
      <c r="IM13" s="151"/>
      <c r="IN13" s="151"/>
      <c r="IO13" s="151"/>
      <c r="IP13" s="151"/>
      <c r="IQ13" s="151"/>
      <c r="IR13" s="151"/>
      <c r="IS13" s="151"/>
      <c r="IT13" s="151"/>
      <c r="IU13" s="151"/>
      <c r="IV13" s="151"/>
    </row>
    <row r="14" s="76" customFormat="1" ht="18.5" customHeight="1" spans="1:256">
      <c r="A14" s="107"/>
      <c r="B14" s="102" t="s">
        <v>286</v>
      </c>
      <c r="C14" s="105">
        <v>20359.2</v>
      </c>
      <c r="D14" s="98">
        <v>19472.62</v>
      </c>
      <c r="E14" s="98">
        <v>19472.62</v>
      </c>
      <c r="F14" s="106">
        <v>17733.96</v>
      </c>
      <c r="G14" s="99">
        <f t="shared" si="1"/>
        <v>91.0712580022616</v>
      </c>
      <c r="H14" s="100">
        <f t="shared" si="2"/>
        <v>-1738.66</v>
      </c>
      <c r="I14" s="131"/>
      <c r="J14" s="132" t="s">
        <v>301</v>
      </c>
      <c r="K14" s="105">
        <v>98587.611197</v>
      </c>
      <c r="L14" s="106">
        <v>122330.679</v>
      </c>
      <c r="M14" s="106">
        <v>122330.679</v>
      </c>
      <c r="N14" s="106">
        <v>117213.483462</v>
      </c>
      <c r="O14" s="99">
        <f t="shared" si="10"/>
        <v>95.8169156095341</v>
      </c>
      <c r="P14" s="100">
        <f t="shared" si="11"/>
        <v>-5117.195538</v>
      </c>
      <c r="Q14" s="131"/>
      <c r="R14" s="102" t="s">
        <v>302</v>
      </c>
      <c r="S14" s="155">
        <v>199834.299035</v>
      </c>
      <c r="T14" s="150"/>
      <c r="U14" s="151"/>
      <c r="V14" s="151"/>
      <c r="W14" s="151"/>
      <c r="X14" s="151"/>
      <c r="Y14" s="151"/>
      <c r="Z14" s="151"/>
      <c r="AA14" s="151"/>
      <c r="AB14" s="151"/>
      <c r="AC14" s="151"/>
      <c r="AD14" s="151"/>
      <c r="AE14" s="151"/>
      <c r="AF14" s="151"/>
      <c r="AG14" s="151"/>
      <c r="AH14" s="151"/>
      <c r="AI14" s="151"/>
      <c r="AJ14" s="151"/>
      <c r="AK14" s="151"/>
      <c r="AL14" s="151"/>
      <c r="AM14" s="151"/>
      <c r="AN14" s="151"/>
      <c r="AO14" s="151"/>
      <c r="AP14" s="151"/>
      <c r="AQ14" s="151"/>
      <c r="AR14" s="151"/>
      <c r="AS14" s="151"/>
      <c r="AT14" s="151"/>
      <c r="AU14" s="151"/>
      <c r="AV14" s="151"/>
      <c r="AW14" s="151"/>
      <c r="AX14" s="151"/>
      <c r="AY14" s="151"/>
      <c r="AZ14" s="151"/>
      <c r="BA14" s="151"/>
      <c r="BB14" s="151"/>
      <c r="BC14" s="151"/>
      <c r="BD14" s="151"/>
      <c r="BE14" s="151"/>
      <c r="BF14" s="151"/>
      <c r="BG14" s="151"/>
      <c r="BH14" s="151"/>
      <c r="BI14" s="151"/>
      <c r="BJ14" s="151"/>
      <c r="BK14" s="151"/>
      <c r="BL14" s="151"/>
      <c r="BM14" s="151"/>
      <c r="BN14" s="151"/>
      <c r="BO14" s="151"/>
      <c r="BP14" s="151"/>
      <c r="BQ14" s="151"/>
      <c r="BR14" s="151"/>
      <c r="BS14" s="151"/>
      <c r="BT14" s="151"/>
      <c r="BU14" s="151"/>
      <c r="BV14" s="151"/>
      <c r="BW14" s="151"/>
      <c r="BX14" s="151"/>
      <c r="BY14" s="151"/>
      <c r="BZ14" s="151"/>
      <c r="CA14" s="151"/>
      <c r="CB14" s="151"/>
      <c r="CC14" s="151"/>
      <c r="CD14" s="151"/>
      <c r="CE14" s="151"/>
      <c r="CF14" s="151"/>
      <c r="CG14" s="151"/>
      <c r="CH14" s="151"/>
      <c r="CI14" s="151"/>
      <c r="CJ14" s="151"/>
      <c r="CK14" s="151"/>
      <c r="CL14" s="151"/>
      <c r="CM14" s="151"/>
      <c r="CN14" s="151"/>
      <c r="CO14" s="151"/>
      <c r="CP14" s="151"/>
      <c r="CQ14" s="151"/>
      <c r="CR14" s="151"/>
      <c r="CS14" s="151"/>
      <c r="CT14" s="151"/>
      <c r="CU14" s="151"/>
      <c r="CV14" s="151"/>
      <c r="CW14" s="151"/>
      <c r="CX14" s="151"/>
      <c r="CY14" s="151"/>
      <c r="CZ14" s="151"/>
      <c r="DA14" s="151"/>
      <c r="DB14" s="151"/>
      <c r="DC14" s="151"/>
      <c r="DD14" s="151"/>
      <c r="DE14" s="151"/>
      <c r="DF14" s="151"/>
      <c r="DG14" s="151"/>
      <c r="DH14" s="151"/>
      <c r="DI14" s="151"/>
      <c r="DJ14" s="151"/>
      <c r="DK14" s="151"/>
      <c r="DL14" s="151"/>
      <c r="DM14" s="151"/>
      <c r="DN14" s="151"/>
      <c r="DO14" s="151"/>
      <c r="DP14" s="151"/>
      <c r="DQ14" s="151"/>
      <c r="DR14" s="151"/>
      <c r="DS14" s="151"/>
      <c r="DT14" s="151"/>
      <c r="DU14" s="151"/>
      <c r="DV14" s="151"/>
      <c r="DW14" s="151"/>
      <c r="DX14" s="151"/>
      <c r="DY14" s="151"/>
      <c r="DZ14" s="151"/>
      <c r="EA14" s="151"/>
      <c r="EB14" s="151"/>
      <c r="EC14" s="151"/>
      <c r="ED14" s="151"/>
      <c r="EE14" s="151"/>
      <c r="EF14" s="151"/>
      <c r="EG14" s="151"/>
      <c r="EH14" s="151"/>
      <c r="EI14" s="151"/>
      <c r="EJ14" s="151"/>
      <c r="EK14" s="151"/>
      <c r="EL14" s="151"/>
      <c r="EM14" s="151"/>
      <c r="EN14" s="151"/>
      <c r="EO14" s="151"/>
      <c r="EP14" s="151"/>
      <c r="EQ14" s="151"/>
      <c r="ER14" s="151"/>
      <c r="ES14" s="151"/>
      <c r="ET14" s="151"/>
      <c r="EU14" s="151"/>
      <c r="EV14" s="151"/>
      <c r="EW14" s="151"/>
      <c r="EX14" s="151"/>
      <c r="EY14" s="151"/>
      <c r="EZ14" s="151"/>
      <c r="FA14" s="151"/>
      <c r="FB14" s="151"/>
      <c r="FC14" s="151"/>
      <c r="FD14" s="151"/>
      <c r="FE14" s="151"/>
      <c r="FF14" s="151"/>
      <c r="FG14" s="151"/>
      <c r="FH14" s="151"/>
      <c r="FI14" s="151"/>
      <c r="FJ14" s="151"/>
      <c r="FK14" s="151"/>
      <c r="FL14" s="151"/>
      <c r="FM14" s="151"/>
      <c r="FN14" s="151"/>
      <c r="FO14" s="151"/>
      <c r="FP14" s="151"/>
      <c r="FQ14" s="151"/>
      <c r="FR14" s="151"/>
      <c r="FS14" s="151"/>
      <c r="FT14" s="151"/>
      <c r="FU14" s="151"/>
      <c r="FV14" s="151"/>
      <c r="FW14" s="151"/>
      <c r="FX14" s="151"/>
      <c r="FY14" s="151"/>
      <c r="FZ14" s="151"/>
      <c r="GA14" s="151"/>
      <c r="GB14" s="151"/>
      <c r="GC14" s="151"/>
      <c r="GD14" s="151"/>
      <c r="GE14" s="151"/>
      <c r="GF14" s="151"/>
      <c r="GG14" s="151"/>
      <c r="GH14" s="151"/>
      <c r="GI14" s="151"/>
      <c r="GJ14" s="151"/>
      <c r="GK14" s="151"/>
      <c r="GL14" s="151"/>
      <c r="GM14" s="151"/>
      <c r="GN14" s="151"/>
      <c r="GO14" s="151"/>
      <c r="GP14" s="151"/>
      <c r="GQ14" s="151"/>
      <c r="GR14" s="151"/>
      <c r="GS14" s="151"/>
      <c r="GT14" s="151"/>
      <c r="GU14" s="151"/>
      <c r="GV14" s="151"/>
      <c r="GW14" s="151"/>
      <c r="GX14" s="151"/>
      <c r="GY14" s="151"/>
      <c r="GZ14" s="151"/>
      <c r="HA14" s="151"/>
      <c r="HB14" s="151"/>
      <c r="HC14" s="151"/>
      <c r="HD14" s="151"/>
      <c r="HE14" s="151"/>
      <c r="HF14" s="151"/>
      <c r="HG14" s="151"/>
      <c r="HH14" s="151"/>
      <c r="HI14" s="151"/>
      <c r="HJ14" s="151"/>
      <c r="HK14" s="151"/>
      <c r="HL14" s="151"/>
      <c r="HM14" s="151"/>
      <c r="HN14" s="151"/>
      <c r="HO14" s="151"/>
      <c r="HP14" s="151"/>
      <c r="HQ14" s="151"/>
      <c r="HR14" s="151"/>
      <c r="HS14" s="151"/>
      <c r="HT14" s="151"/>
      <c r="HU14" s="151"/>
      <c r="HV14" s="151"/>
      <c r="HW14" s="151"/>
      <c r="HX14" s="151"/>
      <c r="HY14" s="151"/>
      <c r="HZ14" s="151"/>
      <c r="IA14" s="151"/>
      <c r="IB14" s="151"/>
      <c r="IC14" s="151"/>
      <c r="ID14" s="151"/>
      <c r="IE14" s="151"/>
      <c r="IF14" s="151"/>
      <c r="IG14" s="151"/>
      <c r="IH14" s="151"/>
      <c r="II14" s="151"/>
      <c r="IJ14" s="151"/>
      <c r="IK14" s="151"/>
      <c r="IL14" s="151"/>
      <c r="IM14" s="151"/>
      <c r="IN14" s="151"/>
      <c r="IO14" s="151"/>
      <c r="IP14" s="151"/>
      <c r="IQ14" s="151"/>
      <c r="IR14" s="151"/>
      <c r="IS14" s="151"/>
      <c r="IT14" s="151"/>
      <c r="IU14" s="151"/>
      <c r="IV14" s="151"/>
    </row>
    <row r="15" s="76" customFormat="1" ht="10.05" customHeight="1" spans="1:256">
      <c r="A15" s="107"/>
      <c r="B15" s="102" t="s">
        <v>289</v>
      </c>
      <c r="C15" s="105">
        <v>2157.561845</v>
      </c>
      <c r="D15" s="98">
        <v>2359.037873</v>
      </c>
      <c r="E15" s="98">
        <v>2359.037873</v>
      </c>
      <c r="F15" s="106">
        <v>2276.37416</v>
      </c>
      <c r="G15" s="99">
        <f t="shared" si="1"/>
        <v>96.4958717303306</v>
      </c>
      <c r="H15" s="100">
        <f t="shared" si="2"/>
        <v>-82.6637130000004</v>
      </c>
      <c r="I15" s="131"/>
      <c r="J15" s="134" t="s">
        <v>303</v>
      </c>
      <c r="K15" s="105">
        <v>3742.552403</v>
      </c>
      <c r="L15" s="106">
        <v>4557.963642</v>
      </c>
      <c r="M15" s="106">
        <v>4557.963642</v>
      </c>
      <c r="N15" s="106">
        <v>3817.467504</v>
      </c>
      <c r="O15" s="99">
        <f t="shared" si="10"/>
        <v>83.7537945415669</v>
      </c>
      <c r="P15" s="100">
        <f t="shared" si="11"/>
        <v>-740.496138</v>
      </c>
      <c r="Q15" s="131"/>
      <c r="R15" s="108"/>
      <c r="S15" s="154"/>
      <c r="T15" s="150"/>
      <c r="U15" s="151"/>
      <c r="V15" s="151"/>
      <c r="W15" s="151"/>
      <c r="X15" s="151"/>
      <c r="Y15" s="151"/>
      <c r="Z15" s="151"/>
      <c r="AA15" s="151"/>
      <c r="AB15" s="151"/>
      <c r="AC15" s="151"/>
      <c r="AD15" s="151"/>
      <c r="AE15" s="151"/>
      <c r="AF15" s="151"/>
      <c r="AG15" s="151"/>
      <c r="AH15" s="151"/>
      <c r="AI15" s="151"/>
      <c r="AJ15" s="151"/>
      <c r="AK15" s="151"/>
      <c r="AL15" s="151"/>
      <c r="AM15" s="151"/>
      <c r="AN15" s="151"/>
      <c r="AO15" s="151"/>
      <c r="AP15" s="151"/>
      <c r="AQ15" s="151"/>
      <c r="AR15" s="151"/>
      <c r="AS15" s="151"/>
      <c r="AT15" s="151"/>
      <c r="AU15" s="151"/>
      <c r="AV15" s="151"/>
      <c r="AW15" s="151"/>
      <c r="AX15" s="151"/>
      <c r="AY15" s="151"/>
      <c r="AZ15" s="151"/>
      <c r="BA15" s="151"/>
      <c r="BB15" s="151"/>
      <c r="BC15" s="151"/>
      <c r="BD15" s="151"/>
      <c r="BE15" s="151"/>
      <c r="BF15" s="151"/>
      <c r="BG15" s="151"/>
      <c r="BH15" s="151"/>
      <c r="BI15" s="151"/>
      <c r="BJ15" s="151"/>
      <c r="BK15" s="151"/>
      <c r="BL15" s="151"/>
      <c r="BM15" s="151"/>
      <c r="BN15" s="151"/>
      <c r="BO15" s="151"/>
      <c r="BP15" s="151"/>
      <c r="BQ15" s="151"/>
      <c r="BR15" s="151"/>
      <c r="BS15" s="151"/>
      <c r="BT15" s="151"/>
      <c r="BU15" s="151"/>
      <c r="BV15" s="151"/>
      <c r="BW15" s="151"/>
      <c r="BX15" s="151"/>
      <c r="BY15" s="151"/>
      <c r="BZ15" s="151"/>
      <c r="CA15" s="151"/>
      <c r="CB15" s="151"/>
      <c r="CC15" s="151"/>
      <c r="CD15" s="151"/>
      <c r="CE15" s="151"/>
      <c r="CF15" s="151"/>
      <c r="CG15" s="151"/>
      <c r="CH15" s="151"/>
      <c r="CI15" s="151"/>
      <c r="CJ15" s="151"/>
      <c r="CK15" s="151"/>
      <c r="CL15" s="151"/>
      <c r="CM15" s="151"/>
      <c r="CN15" s="151"/>
      <c r="CO15" s="151"/>
      <c r="CP15" s="151"/>
      <c r="CQ15" s="151"/>
      <c r="CR15" s="151"/>
      <c r="CS15" s="151"/>
      <c r="CT15" s="151"/>
      <c r="CU15" s="151"/>
      <c r="CV15" s="151"/>
      <c r="CW15" s="151"/>
      <c r="CX15" s="151"/>
      <c r="CY15" s="151"/>
      <c r="CZ15" s="151"/>
      <c r="DA15" s="151"/>
      <c r="DB15" s="151"/>
      <c r="DC15" s="151"/>
      <c r="DD15" s="151"/>
      <c r="DE15" s="151"/>
      <c r="DF15" s="151"/>
      <c r="DG15" s="151"/>
      <c r="DH15" s="151"/>
      <c r="DI15" s="151"/>
      <c r="DJ15" s="151"/>
      <c r="DK15" s="151"/>
      <c r="DL15" s="151"/>
      <c r="DM15" s="151"/>
      <c r="DN15" s="151"/>
      <c r="DO15" s="151"/>
      <c r="DP15" s="151"/>
      <c r="DQ15" s="151"/>
      <c r="DR15" s="151"/>
      <c r="DS15" s="151"/>
      <c r="DT15" s="151"/>
      <c r="DU15" s="151"/>
      <c r="DV15" s="151"/>
      <c r="DW15" s="151"/>
      <c r="DX15" s="151"/>
      <c r="DY15" s="151"/>
      <c r="DZ15" s="151"/>
      <c r="EA15" s="151"/>
      <c r="EB15" s="151"/>
      <c r="EC15" s="151"/>
      <c r="ED15" s="151"/>
      <c r="EE15" s="151"/>
      <c r="EF15" s="151"/>
      <c r="EG15" s="151"/>
      <c r="EH15" s="151"/>
      <c r="EI15" s="151"/>
      <c r="EJ15" s="151"/>
      <c r="EK15" s="151"/>
      <c r="EL15" s="151"/>
      <c r="EM15" s="151"/>
      <c r="EN15" s="151"/>
      <c r="EO15" s="151"/>
      <c r="EP15" s="151"/>
      <c r="EQ15" s="151"/>
      <c r="ER15" s="151"/>
      <c r="ES15" s="151"/>
      <c r="ET15" s="151"/>
      <c r="EU15" s="151"/>
      <c r="EV15" s="151"/>
      <c r="EW15" s="151"/>
      <c r="EX15" s="151"/>
      <c r="EY15" s="151"/>
      <c r="EZ15" s="151"/>
      <c r="FA15" s="151"/>
      <c r="FB15" s="151"/>
      <c r="FC15" s="151"/>
      <c r="FD15" s="151"/>
      <c r="FE15" s="151"/>
      <c r="FF15" s="151"/>
      <c r="FG15" s="151"/>
      <c r="FH15" s="151"/>
      <c r="FI15" s="151"/>
      <c r="FJ15" s="151"/>
      <c r="FK15" s="151"/>
      <c r="FL15" s="151"/>
      <c r="FM15" s="151"/>
      <c r="FN15" s="151"/>
      <c r="FO15" s="151"/>
      <c r="FP15" s="151"/>
      <c r="FQ15" s="151"/>
      <c r="FR15" s="151"/>
      <c r="FS15" s="151"/>
      <c r="FT15" s="151"/>
      <c r="FU15" s="151"/>
      <c r="FV15" s="151"/>
      <c r="FW15" s="151"/>
      <c r="FX15" s="151"/>
      <c r="FY15" s="151"/>
      <c r="FZ15" s="151"/>
      <c r="GA15" s="151"/>
      <c r="GB15" s="151"/>
      <c r="GC15" s="151"/>
      <c r="GD15" s="151"/>
      <c r="GE15" s="151"/>
      <c r="GF15" s="151"/>
      <c r="GG15" s="151"/>
      <c r="GH15" s="151"/>
      <c r="GI15" s="151"/>
      <c r="GJ15" s="151"/>
      <c r="GK15" s="151"/>
      <c r="GL15" s="151"/>
      <c r="GM15" s="151"/>
      <c r="GN15" s="151"/>
      <c r="GO15" s="151"/>
      <c r="GP15" s="151"/>
      <c r="GQ15" s="151"/>
      <c r="GR15" s="151"/>
      <c r="GS15" s="151"/>
      <c r="GT15" s="151"/>
      <c r="GU15" s="151"/>
      <c r="GV15" s="151"/>
      <c r="GW15" s="151"/>
      <c r="GX15" s="151"/>
      <c r="GY15" s="151"/>
      <c r="GZ15" s="151"/>
      <c r="HA15" s="151"/>
      <c r="HB15" s="151"/>
      <c r="HC15" s="151"/>
      <c r="HD15" s="151"/>
      <c r="HE15" s="151"/>
      <c r="HF15" s="151"/>
      <c r="HG15" s="151"/>
      <c r="HH15" s="151"/>
      <c r="HI15" s="151"/>
      <c r="HJ15" s="151"/>
      <c r="HK15" s="151"/>
      <c r="HL15" s="151"/>
      <c r="HM15" s="151"/>
      <c r="HN15" s="151"/>
      <c r="HO15" s="151"/>
      <c r="HP15" s="151"/>
      <c r="HQ15" s="151"/>
      <c r="HR15" s="151"/>
      <c r="HS15" s="151"/>
      <c r="HT15" s="151"/>
      <c r="HU15" s="151"/>
      <c r="HV15" s="151"/>
      <c r="HW15" s="151"/>
      <c r="HX15" s="151"/>
      <c r="HY15" s="151"/>
      <c r="HZ15" s="151"/>
      <c r="IA15" s="151"/>
      <c r="IB15" s="151"/>
      <c r="IC15" s="151"/>
      <c r="ID15" s="151"/>
      <c r="IE15" s="151"/>
      <c r="IF15" s="151"/>
      <c r="IG15" s="151"/>
      <c r="IH15" s="151"/>
      <c r="II15" s="151"/>
      <c r="IJ15" s="151"/>
      <c r="IK15" s="151"/>
      <c r="IL15" s="151"/>
      <c r="IM15" s="151"/>
      <c r="IN15" s="151"/>
      <c r="IO15" s="151"/>
      <c r="IP15" s="151"/>
      <c r="IQ15" s="151"/>
      <c r="IR15" s="151"/>
      <c r="IS15" s="151"/>
      <c r="IT15" s="151"/>
      <c r="IU15" s="151"/>
      <c r="IV15" s="151"/>
    </row>
    <row r="16" s="76" customFormat="1" ht="10.05" customHeight="1" spans="1:256">
      <c r="A16" s="107"/>
      <c r="B16" s="102" t="s">
        <v>290</v>
      </c>
      <c r="C16" s="105">
        <v>88442.126463</v>
      </c>
      <c r="D16" s="98">
        <v>131038.377864</v>
      </c>
      <c r="E16" s="98">
        <v>131038.377864</v>
      </c>
      <c r="F16" s="106">
        <v>137496.892132</v>
      </c>
      <c r="G16" s="99">
        <f t="shared" si="1"/>
        <v>104.92871964174</v>
      </c>
      <c r="H16" s="100">
        <f t="shared" si="2"/>
        <v>6458.51426800001</v>
      </c>
      <c r="I16" s="131"/>
      <c r="J16" s="128" t="s">
        <v>304</v>
      </c>
      <c r="K16" s="109">
        <v>396.592375</v>
      </c>
      <c r="L16" s="98">
        <v>345.135794</v>
      </c>
      <c r="M16" s="98">
        <v>345.135794</v>
      </c>
      <c r="N16" s="98">
        <v>1150.071963</v>
      </c>
      <c r="O16" s="99">
        <f t="shared" si="10"/>
        <v>333.223033656138</v>
      </c>
      <c r="P16" s="100">
        <f t="shared" si="11"/>
        <v>804.936169</v>
      </c>
      <c r="Q16" s="131"/>
      <c r="R16" s="108"/>
      <c r="S16" s="154"/>
      <c r="T16" s="150"/>
      <c r="U16" s="151"/>
      <c r="V16" s="151"/>
      <c r="W16" s="151"/>
      <c r="X16" s="151"/>
      <c r="Y16" s="151"/>
      <c r="Z16" s="151"/>
      <c r="AA16" s="151"/>
      <c r="AB16" s="151"/>
      <c r="AC16" s="151"/>
      <c r="AD16" s="151"/>
      <c r="AE16" s="151"/>
      <c r="AF16" s="151"/>
      <c r="AG16" s="151"/>
      <c r="AH16" s="151"/>
      <c r="AI16" s="151"/>
      <c r="AJ16" s="151"/>
      <c r="AK16" s="151"/>
      <c r="AL16" s="151"/>
      <c r="AM16" s="151"/>
      <c r="AN16" s="151"/>
      <c r="AO16" s="151"/>
      <c r="AP16" s="151"/>
      <c r="AQ16" s="151"/>
      <c r="AR16" s="151"/>
      <c r="AS16" s="151"/>
      <c r="AT16" s="151"/>
      <c r="AU16" s="151"/>
      <c r="AV16" s="151"/>
      <c r="AW16" s="151"/>
      <c r="AX16" s="151"/>
      <c r="AY16" s="151"/>
      <c r="AZ16" s="151"/>
      <c r="BA16" s="151"/>
      <c r="BB16" s="151"/>
      <c r="BC16" s="151"/>
      <c r="BD16" s="151"/>
      <c r="BE16" s="151"/>
      <c r="BF16" s="151"/>
      <c r="BG16" s="151"/>
      <c r="BH16" s="151"/>
      <c r="BI16" s="151"/>
      <c r="BJ16" s="151"/>
      <c r="BK16" s="151"/>
      <c r="BL16" s="151"/>
      <c r="BM16" s="151"/>
      <c r="BN16" s="151"/>
      <c r="BO16" s="151"/>
      <c r="BP16" s="151"/>
      <c r="BQ16" s="151"/>
      <c r="BR16" s="151"/>
      <c r="BS16" s="151"/>
      <c r="BT16" s="151"/>
      <c r="BU16" s="151"/>
      <c r="BV16" s="151"/>
      <c r="BW16" s="151"/>
      <c r="BX16" s="151"/>
      <c r="BY16" s="151"/>
      <c r="BZ16" s="151"/>
      <c r="CA16" s="151"/>
      <c r="CB16" s="151"/>
      <c r="CC16" s="151"/>
      <c r="CD16" s="151"/>
      <c r="CE16" s="151"/>
      <c r="CF16" s="151"/>
      <c r="CG16" s="151"/>
      <c r="CH16" s="151"/>
      <c r="CI16" s="151"/>
      <c r="CJ16" s="151"/>
      <c r="CK16" s="151"/>
      <c r="CL16" s="151"/>
      <c r="CM16" s="151"/>
      <c r="CN16" s="151"/>
      <c r="CO16" s="151"/>
      <c r="CP16" s="151"/>
      <c r="CQ16" s="151"/>
      <c r="CR16" s="151"/>
      <c r="CS16" s="151"/>
      <c r="CT16" s="151"/>
      <c r="CU16" s="151"/>
      <c r="CV16" s="151"/>
      <c r="CW16" s="151"/>
      <c r="CX16" s="151"/>
      <c r="CY16" s="151"/>
      <c r="CZ16" s="151"/>
      <c r="DA16" s="151"/>
      <c r="DB16" s="151"/>
      <c r="DC16" s="151"/>
      <c r="DD16" s="151"/>
      <c r="DE16" s="151"/>
      <c r="DF16" s="151"/>
      <c r="DG16" s="151"/>
      <c r="DH16" s="151"/>
      <c r="DI16" s="151"/>
      <c r="DJ16" s="151"/>
      <c r="DK16" s="151"/>
      <c r="DL16" s="151"/>
      <c r="DM16" s="151"/>
      <c r="DN16" s="151"/>
      <c r="DO16" s="151"/>
      <c r="DP16" s="151"/>
      <c r="DQ16" s="151"/>
      <c r="DR16" s="151"/>
      <c r="DS16" s="151"/>
      <c r="DT16" s="151"/>
      <c r="DU16" s="151"/>
      <c r="DV16" s="151"/>
      <c r="DW16" s="151"/>
      <c r="DX16" s="151"/>
      <c r="DY16" s="151"/>
      <c r="DZ16" s="151"/>
      <c r="EA16" s="151"/>
      <c r="EB16" s="151"/>
      <c r="EC16" s="151"/>
      <c r="ED16" s="151"/>
      <c r="EE16" s="151"/>
      <c r="EF16" s="151"/>
      <c r="EG16" s="151"/>
      <c r="EH16" s="151"/>
      <c r="EI16" s="151"/>
      <c r="EJ16" s="151"/>
      <c r="EK16" s="151"/>
      <c r="EL16" s="151"/>
      <c r="EM16" s="151"/>
      <c r="EN16" s="151"/>
      <c r="EO16" s="151"/>
      <c r="EP16" s="151"/>
      <c r="EQ16" s="151"/>
      <c r="ER16" s="151"/>
      <c r="ES16" s="151"/>
      <c r="ET16" s="151"/>
      <c r="EU16" s="151"/>
      <c r="EV16" s="151"/>
      <c r="EW16" s="151"/>
      <c r="EX16" s="151"/>
      <c r="EY16" s="151"/>
      <c r="EZ16" s="151"/>
      <c r="FA16" s="151"/>
      <c r="FB16" s="151"/>
      <c r="FC16" s="151"/>
      <c r="FD16" s="151"/>
      <c r="FE16" s="151"/>
      <c r="FF16" s="151"/>
      <c r="FG16" s="151"/>
      <c r="FH16" s="151"/>
      <c r="FI16" s="151"/>
      <c r="FJ16" s="151"/>
      <c r="FK16" s="151"/>
      <c r="FL16" s="151"/>
      <c r="FM16" s="151"/>
      <c r="FN16" s="151"/>
      <c r="FO16" s="151"/>
      <c r="FP16" s="151"/>
      <c r="FQ16" s="151"/>
      <c r="FR16" s="151"/>
      <c r="FS16" s="151"/>
      <c r="FT16" s="151"/>
      <c r="FU16" s="151"/>
      <c r="FV16" s="151"/>
      <c r="FW16" s="151"/>
      <c r="FX16" s="151"/>
      <c r="FY16" s="151"/>
      <c r="FZ16" s="151"/>
      <c r="GA16" s="151"/>
      <c r="GB16" s="151"/>
      <c r="GC16" s="151"/>
      <c r="GD16" s="151"/>
      <c r="GE16" s="151"/>
      <c r="GF16" s="151"/>
      <c r="GG16" s="151"/>
      <c r="GH16" s="151"/>
      <c r="GI16" s="151"/>
      <c r="GJ16" s="151"/>
      <c r="GK16" s="151"/>
      <c r="GL16" s="151"/>
      <c r="GM16" s="151"/>
      <c r="GN16" s="151"/>
      <c r="GO16" s="151"/>
      <c r="GP16" s="151"/>
      <c r="GQ16" s="151"/>
      <c r="GR16" s="151"/>
      <c r="GS16" s="151"/>
      <c r="GT16" s="151"/>
      <c r="GU16" s="151"/>
      <c r="GV16" s="151"/>
      <c r="GW16" s="151"/>
      <c r="GX16" s="151"/>
      <c r="GY16" s="151"/>
      <c r="GZ16" s="151"/>
      <c r="HA16" s="151"/>
      <c r="HB16" s="151"/>
      <c r="HC16" s="151"/>
      <c r="HD16" s="151"/>
      <c r="HE16" s="151"/>
      <c r="HF16" s="151"/>
      <c r="HG16" s="151"/>
      <c r="HH16" s="151"/>
      <c r="HI16" s="151"/>
      <c r="HJ16" s="151"/>
      <c r="HK16" s="151"/>
      <c r="HL16" s="151"/>
      <c r="HM16" s="151"/>
      <c r="HN16" s="151"/>
      <c r="HO16" s="151"/>
      <c r="HP16" s="151"/>
      <c r="HQ16" s="151"/>
      <c r="HR16" s="151"/>
      <c r="HS16" s="151"/>
      <c r="HT16" s="151"/>
      <c r="HU16" s="151"/>
      <c r="HV16" s="151"/>
      <c r="HW16" s="151"/>
      <c r="HX16" s="151"/>
      <c r="HY16" s="151"/>
      <c r="HZ16" s="151"/>
      <c r="IA16" s="151"/>
      <c r="IB16" s="151"/>
      <c r="IC16" s="151"/>
      <c r="ID16" s="151"/>
      <c r="IE16" s="151"/>
      <c r="IF16" s="151"/>
      <c r="IG16" s="151"/>
      <c r="IH16" s="151"/>
      <c r="II16" s="151"/>
      <c r="IJ16" s="151"/>
      <c r="IK16" s="151"/>
      <c r="IL16" s="151"/>
      <c r="IM16" s="151"/>
      <c r="IN16" s="151"/>
      <c r="IO16" s="151"/>
      <c r="IP16" s="151"/>
      <c r="IQ16" s="151"/>
      <c r="IR16" s="151"/>
      <c r="IS16" s="151"/>
      <c r="IT16" s="151"/>
      <c r="IU16" s="151"/>
      <c r="IV16" s="151"/>
    </row>
    <row r="17" s="76" customFormat="1" ht="18.5" customHeight="1" spans="1:256">
      <c r="A17" s="110" t="s">
        <v>305</v>
      </c>
      <c r="B17" s="102" t="s">
        <v>306</v>
      </c>
      <c r="C17" s="105">
        <v>168635.667413</v>
      </c>
      <c r="D17" s="98">
        <v>177082.047897</v>
      </c>
      <c r="E17" s="98">
        <v>177082.047897</v>
      </c>
      <c r="F17" s="98">
        <v>195401.515105</v>
      </c>
      <c r="G17" s="99">
        <f t="shared" si="1"/>
        <v>110.345185988958</v>
      </c>
      <c r="H17" s="100">
        <f t="shared" si="2"/>
        <v>18319.467208</v>
      </c>
      <c r="I17" s="124" t="s">
        <v>305</v>
      </c>
      <c r="J17" s="130" t="s">
        <v>307</v>
      </c>
      <c r="K17" s="105">
        <v>255683.288914</v>
      </c>
      <c r="L17" s="98">
        <v>189155.620218</v>
      </c>
      <c r="M17" s="98">
        <v>189155.620218</v>
      </c>
      <c r="N17" s="98">
        <v>199672.981578</v>
      </c>
      <c r="O17" s="99">
        <f t="shared" si="10"/>
        <v>105.560163291939</v>
      </c>
      <c r="P17" s="100">
        <f t="shared" si="11"/>
        <v>10517.36136</v>
      </c>
      <c r="Q17" s="129" t="s">
        <v>305</v>
      </c>
      <c r="R17" s="157" t="s">
        <v>308</v>
      </c>
      <c r="S17" s="155">
        <v>-4271.466473</v>
      </c>
      <c r="T17" s="156"/>
      <c r="U17" s="151"/>
      <c r="V17" s="151"/>
      <c r="W17" s="151"/>
      <c r="X17" s="151"/>
      <c r="Y17" s="151"/>
      <c r="Z17" s="151"/>
      <c r="AA17" s="151"/>
      <c r="AB17" s="151"/>
      <c r="AC17" s="151"/>
      <c r="AD17" s="151"/>
      <c r="AE17" s="151"/>
      <c r="AF17" s="151"/>
      <c r="AG17" s="151"/>
      <c r="AH17" s="151"/>
      <c r="AI17" s="151"/>
      <c r="AJ17" s="151"/>
      <c r="AK17" s="151"/>
      <c r="AL17" s="151"/>
      <c r="AM17" s="151"/>
      <c r="AN17" s="151"/>
      <c r="AO17" s="151"/>
      <c r="AP17" s="151"/>
      <c r="AQ17" s="151"/>
      <c r="AR17" s="151"/>
      <c r="AS17" s="151"/>
      <c r="AT17" s="151"/>
      <c r="AU17" s="151"/>
      <c r="AV17" s="151"/>
      <c r="AW17" s="151"/>
      <c r="AX17" s="151"/>
      <c r="AY17" s="151"/>
      <c r="AZ17" s="151"/>
      <c r="BA17" s="151"/>
      <c r="BB17" s="151"/>
      <c r="BC17" s="151"/>
      <c r="BD17" s="151"/>
      <c r="BE17" s="151"/>
      <c r="BF17" s="151"/>
      <c r="BG17" s="151"/>
      <c r="BH17" s="151"/>
      <c r="BI17" s="151"/>
      <c r="BJ17" s="151"/>
      <c r="BK17" s="151"/>
      <c r="BL17" s="151"/>
      <c r="BM17" s="151"/>
      <c r="BN17" s="151"/>
      <c r="BO17" s="151"/>
      <c r="BP17" s="151"/>
      <c r="BQ17" s="151"/>
      <c r="BR17" s="151"/>
      <c r="BS17" s="151"/>
      <c r="BT17" s="151"/>
      <c r="BU17" s="151"/>
      <c r="BV17" s="151"/>
      <c r="BW17" s="151"/>
      <c r="BX17" s="151"/>
      <c r="BY17" s="151"/>
      <c r="BZ17" s="151"/>
      <c r="CA17" s="151"/>
      <c r="CB17" s="151"/>
      <c r="CC17" s="151"/>
      <c r="CD17" s="151"/>
      <c r="CE17" s="151"/>
      <c r="CF17" s="151"/>
      <c r="CG17" s="151"/>
      <c r="CH17" s="151"/>
      <c r="CI17" s="151"/>
      <c r="CJ17" s="151"/>
      <c r="CK17" s="151"/>
      <c r="CL17" s="151"/>
      <c r="CM17" s="151"/>
      <c r="CN17" s="151"/>
      <c r="CO17" s="151"/>
      <c r="CP17" s="151"/>
      <c r="CQ17" s="151"/>
      <c r="CR17" s="151"/>
      <c r="CS17" s="151"/>
      <c r="CT17" s="151"/>
      <c r="CU17" s="151"/>
      <c r="CV17" s="151"/>
      <c r="CW17" s="151"/>
      <c r="CX17" s="151"/>
      <c r="CY17" s="151"/>
      <c r="CZ17" s="151"/>
      <c r="DA17" s="151"/>
      <c r="DB17" s="151"/>
      <c r="DC17" s="151"/>
      <c r="DD17" s="151"/>
      <c r="DE17" s="151"/>
      <c r="DF17" s="151"/>
      <c r="DG17" s="151"/>
      <c r="DH17" s="151"/>
      <c r="DI17" s="151"/>
      <c r="DJ17" s="151"/>
      <c r="DK17" s="151"/>
      <c r="DL17" s="151"/>
      <c r="DM17" s="151"/>
      <c r="DN17" s="151"/>
      <c r="DO17" s="151"/>
      <c r="DP17" s="151"/>
      <c r="DQ17" s="151"/>
      <c r="DR17" s="151"/>
      <c r="DS17" s="151"/>
      <c r="DT17" s="151"/>
      <c r="DU17" s="151"/>
      <c r="DV17" s="151"/>
      <c r="DW17" s="151"/>
      <c r="DX17" s="151"/>
      <c r="DY17" s="151"/>
      <c r="DZ17" s="151"/>
      <c r="EA17" s="151"/>
      <c r="EB17" s="151"/>
      <c r="EC17" s="151"/>
      <c r="ED17" s="151"/>
      <c r="EE17" s="151"/>
      <c r="EF17" s="151"/>
      <c r="EG17" s="151"/>
      <c r="EH17" s="151"/>
      <c r="EI17" s="151"/>
      <c r="EJ17" s="151"/>
      <c r="EK17" s="151"/>
      <c r="EL17" s="151"/>
      <c r="EM17" s="151"/>
      <c r="EN17" s="151"/>
      <c r="EO17" s="151"/>
      <c r="EP17" s="151"/>
      <c r="EQ17" s="151"/>
      <c r="ER17" s="151"/>
      <c r="ES17" s="151"/>
      <c r="ET17" s="151"/>
      <c r="EU17" s="151"/>
      <c r="EV17" s="151"/>
      <c r="EW17" s="151"/>
      <c r="EX17" s="151"/>
      <c r="EY17" s="151"/>
      <c r="EZ17" s="151"/>
      <c r="FA17" s="151"/>
      <c r="FB17" s="151"/>
      <c r="FC17" s="151"/>
      <c r="FD17" s="151"/>
      <c r="FE17" s="151"/>
      <c r="FF17" s="151"/>
      <c r="FG17" s="151"/>
      <c r="FH17" s="151"/>
      <c r="FI17" s="151"/>
      <c r="FJ17" s="151"/>
      <c r="FK17" s="151"/>
      <c r="FL17" s="151"/>
      <c r="FM17" s="151"/>
      <c r="FN17" s="151"/>
      <c r="FO17" s="151"/>
      <c r="FP17" s="151"/>
      <c r="FQ17" s="151"/>
      <c r="FR17" s="151"/>
      <c r="FS17" s="151"/>
      <c r="FT17" s="151"/>
      <c r="FU17" s="151"/>
      <c r="FV17" s="151"/>
      <c r="FW17" s="151"/>
      <c r="FX17" s="151"/>
      <c r="FY17" s="151"/>
      <c r="FZ17" s="151"/>
      <c r="GA17" s="151"/>
      <c r="GB17" s="151"/>
      <c r="GC17" s="151"/>
      <c r="GD17" s="151"/>
      <c r="GE17" s="151"/>
      <c r="GF17" s="151"/>
      <c r="GG17" s="151"/>
      <c r="GH17" s="151"/>
      <c r="GI17" s="151"/>
      <c r="GJ17" s="151"/>
      <c r="GK17" s="151"/>
      <c r="GL17" s="151"/>
      <c r="GM17" s="151"/>
      <c r="GN17" s="151"/>
      <c r="GO17" s="151"/>
      <c r="GP17" s="151"/>
      <c r="GQ17" s="151"/>
      <c r="GR17" s="151"/>
      <c r="GS17" s="151"/>
      <c r="GT17" s="151"/>
      <c r="GU17" s="151"/>
      <c r="GV17" s="151"/>
      <c r="GW17" s="151"/>
      <c r="GX17" s="151"/>
      <c r="GY17" s="151"/>
      <c r="GZ17" s="151"/>
      <c r="HA17" s="151"/>
      <c r="HB17" s="151"/>
      <c r="HC17" s="151"/>
      <c r="HD17" s="151"/>
      <c r="HE17" s="151"/>
      <c r="HF17" s="151"/>
      <c r="HG17" s="151"/>
      <c r="HH17" s="151"/>
      <c r="HI17" s="151"/>
      <c r="HJ17" s="151"/>
      <c r="HK17" s="151"/>
      <c r="HL17" s="151"/>
      <c r="HM17" s="151"/>
      <c r="HN17" s="151"/>
      <c r="HO17" s="151"/>
      <c r="HP17" s="151"/>
      <c r="HQ17" s="151"/>
      <c r="HR17" s="151"/>
      <c r="HS17" s="151"/>
      <c r="HT17" s="151"/>
      <c r="HU17" s="151"/>
      <c r="HV17" s="151"/>
      <c r="HW17" s="151"/>
      <c r="HX17" s="151"/>
      <c r="HY17" s="151"/>
      <c r="HZ17" s="151"/>
      <c r="IA17" s="151"/>
      <c r="IB17" s="151"/>
      <c r="IC17" s="151"/>
      <c r="ID17" s="151"/>
      <c r="IE17" s="151"/>
      <c r="IF17" s="151"/>
      <c r="IG17" s="151"/>
      <c r="IH17" s="151"/>
      <c r="II17" s="151"/>
      <c r="IJ17" s="151"/>
      <c r="IK17" s="151"/>
      <c r="IL17" s="151"/>
      <c r="IM17" s="151"/>
      <c r="IN17" s="151"/>
      <c r="IO17" s="151"/>
      <c r="IP17" s="151"/>
      <c r="IQ17" s="151"/>
      <c r="IR17" s="151"/>
      <c r="IS17" s="151"/>
      <c r="IT17" s="151"/>
      <c r="IU17" s="151"/>
      <c r="IV17" s="151"/>
    </row>
    <row r="18" s="76" customFormat="1" ht="18.5" customHeight="1" spans="1:256">
      <c r="A18" s="107"/>
      <c r="B18" s="102" t="s">
        <v>286</v>
      </c>
      <c r="C18" s="105">
        <v>163682.886368</v>
      </c>
      <c r="D18" s="98">
        <v>175100.000004</v>
      </c>
      <c r="E18" s="98">
        <v>175100.000004</v>
      </c>
      <c r="F18" s="106">
        <v>193281.096301</v>
      </c>
      <c r="G18" s="99">
        <f t="shared" si="1"/>
        <v>110.383264589711</v>
      </c>
      <c r="H18" s="100">
        <f t="shared" si="2"/>
        <v>18181.096297</v>
      </c>
      <c r="I18" s="131"/>
      <c r="J18" s="132" t="s">
        <v>309</v>
      </c>
      <c r="K18" s="105">
        <v>255617.03569</v>
      </c>
      <c r="L18" s="98">
        <v>186525.620218</v>
      </c>
      <c r="M18" s="98">
        <v>186525.620218</v>
      </c>
      <c r="N18" s="106">
        <v>193748.826547</v>
      </c>
      <c r="O18" s="99">
        <f t="shared" si="10"/>
        <v>103.872500903928</v>
      </c>
      <c r="P18" s="100">
        <f t="shared" si="11"/>
        <v>7223.20632900001</v>
      </c>
      <c r="Q18" s="158"/>
      <c r="R18" s="157" t="s">
        <v>310</v>
      </c>
      <c r="S18" s="155">
        <v>54679.08976</v>
      </c>
      <c r="T18" s="150"/>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1"/>
      <c r="BA18" s="151"/>
      <c r="BB18" s="151"/>
      <c r="BC18" s="151"/>
      <c r="BD18" s="151"/>
      <c r="BE18" s="151"/>
      <c r="BF18" s="151"/>
      <c r="BG18" s="151"/>
      <c r="BH18" s="151"/>
      <c r="BI18" s="151"/>
      <c r="BJ18" s="151"/>
      <c r="BK18" s="151"/>
      <c r="BL18" s="151"/>
      <c r="BM18" s="151"/>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151"/>
      <c r="DC18" s="151"/>
      <c r="DD18" s="151"/>
      <c r="DE18" s="151"/>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151"/>
      <c r="EP18" s="151"/>
      <c r="EQ18" s="151"/>
      <c r="ER18" s="151"/>
      <c r="ES18" s="151"/>
      <c r="ET18" s="151"/>
      <c r="EU18" s="151"/>
      <c r="EV18" s="151"/>
      <c r="EW18" s="151"/>
      <c r="EX18" s="151"/>
      <c r="EY18" s="151"/>
      <c r="EZ18" s="151"/>
      <c r="FA18" s="151"/>
      <c r="FB18" s="151"/>
      <c r="FC18" s="151"/>
      <c r="FD18" s="151"/>
      <c r="FE18" s="151"/>
      <c r="FF18" s="151"/>
      <c r="FG18" s="151"/>
      <c r="FH18" s="151"/>
      <c r="FI18" s="151"/>
      <c r="FJ18" s="151"/>
      <c r="FK18" s="151"/>
      <c r="FL18" s="151"/>
      <c r="FM18" s="151"/>
      <c r="FN18" s="151"/>
      <c r="FO18" s="151"/>
      <c r="FP18" s="151"/>
      <c r="FQ18" s="151"/>
      <c r="FR18" s="151"/>
      <c r="FS18" s="151"/>
      <c r="FT18" s="151"/>
      <c r="FU18" s="151"/>
      <c r="FV18" s="151"/>
      <c r="FW18" s="151"/>
      <c r="FX18" s="151"/>
      <c r="FY18" s="151"/>
      <c r="FZ18" s="151"/>
      <c r="GA18" s="151"/>
      <c r="GB18" s="151"/>
      <c r="GC18" s="151"/>
      <c r="GD18" s="151"/>
      <c r="GE18" s="151"/>
      <c r="GF18" s="151"/>
      <c r="GG18" s="151"/>
      <c r="GH18" s="151"/>
      <c r="GI18" s="151"/>
      <c r="GJ18" s="151"/>
      <c r="GK18" s="151"/>
      <c r="GL18" s="151"/>
      <c r="GM18" s="151"/>
      <c r="GN18" s="151"/>
      <c r="GO18" s="151"/>
      <c r="GP18" s="151"/>
      <c r="GQ18" s="151"/>
      <c r="GR18" s="151"/>
      <c r="GS18" s="151"/>
      <c r="GT18" s="151"/>
      <c r="GU18" s="151"/>
      <c r="GV18" s="151"/>
      <c r="GW18" s="151"/>
      <c r="GX18" s="151"/>
      <c r="GY18" s="151"/>
      <c r="GZ18" s="151"/>
      <c r="HA18" s="151"/>
      <c r="HB18" s="151"/>
      <c r="HC18" s="151"/>
      <c r="HD18" s="151"/>
      <c r="HE18" s="151"/>
      <c r="HF18" s="151"/>
      <c r="HG18" s="151"/>
      <c r="HH18" s="151"/>
      <c r="HI18" s="151"/>
      <c r="HJ18" s="151"/>
      <c r="HK18" s="151"/>
      <c r="HL18" s="151"/>
      <c r="HM18" s="151"/>
      <c r="HN18" s="151"/>
      <c r="HO18" s="151"/>
      <c r="HP18" s="151"/>
      <c r="HQ18" s="151"/>
      <c r="HR18" s="151"/>
      <c r="HS18" s="151"/>
      <c r="HT18" s="151"/>
      <c r="HU18" s="151"/>
      <c r="HV18" s="151"/>
      <c r="HW18" s="151"/>
      <c r="HX18" s="151"/>
      <c r="HY18" s="151"/>
      <c r="HZ18" s="151"/>
      <c r="IA18" s="151"/>
      <c r="IB18" s="151"/>
      <c r="IC18" s="151"/>
      <c r="ID18" s="151"/>
      <c r="IE18" s="151"/>
      <c r="IF18" s="151"/>
      <c r="IG18" s="151"/>
      <c r="IH18" s="151"/>
      <c r="II18" s="151"/>
      <c r="IJ18" s="151"/>
      <c r="IK18" s="151"/>
      <c r="IL18" s="151"/>
      <c r="IM18" s="151"/>
      <c r="IN18" s="151"/>
      <c r="IO18" s="151"/>
      <c r="IP18" s="151"/>
      <c r="IQ18" s="151"/>
      <c r="IR18" s="151"/>
      <c r="IS18" s="151"/>
      <c r="IT18" s="151"/>
      <c r="IU18" s="151"/>
      <c r="IV18" s="151"/>
    </row>
    <row r="19" s="76" customFormat="1" ht="10.05" customHeight="1" spans="1:256">
      <c r="A19" s="107"/>
      <c r="B19" s="102" t="s">
        <v>289</v>
      </c>
      <c r="C19" s="105">
        <v>4781.808854</v>
      </c>
      <c r="D19" s="98">
        <v>1785</v>
      </c>
      <c r="E19" s="98">
        <v>1785</v>
      </c>
      <c r="F19" s="106">
        <v>1895.912689</v>
      </c>
      <c r="G19" s="99">
        <f t="shared" si="1"/>
        <v>106.213596022409</v>
      </c>
      <c r="H19" s="100">
        <f t="shared" si="2"/>
        <v>110.912689</v>
      </c>
      <c r="I19" s="131"/>
      <c r="J19" s="128"/>
      <c r="K19" s="109"/>
      <c r="L19" s="98"/>
      <c r="M19" s="98"/>
      <c r="N19" s="98"/>
      <c r="O19" s="99"/>
      <c r="P19" s="100"/>
      <c r="Q19" s="158"/>
      <c r="R19" s="108"/>
      <c r="S19" s="154"/>
      <c r="T19" s="150"/>
      <c r="U19" s="151"/>
      <c r="V19" s="151"/>
      <c r="W19" s="151"/>
      <c r="X19" s="151"/>
      <c r="Y19" s="151"/>
      <c r="Z19" s="151"/>
      <c r="AA19" s="151"/>
      <c r="AB19" s="151"/>
      <c r="AC19" s="151"/>
      <c r="AD19" s="151"/>
      <c r="AE19" s="151"/>
      <c r="AF19" s="151"/>
      <c r="AG19" s="151"/>
      <c r="AH19" s="151"/>
      <c r="AI19" s="151"/>
      <c r="AJ19" s="151"/>
      <c r="AK19" s="151"/>
      <c r="AL19" s="151"/>
      <c r="AM19" s="151"/>
      <c r="AN19" s="151"/>
      <c r="AO19" s="151"/>
      <c r="AP19" s="151"/>
      <c r="AQ19" s="151"/>
      <c r="AR19" s="151"/>
      <c r="AS19" s="151"/>
      <c r="AT19" s="151"/>
      <c r="AU19" s="151"/>
      <c r="AV19" s="151"/>
      <c r="AW19" s="151"/>
      <c r="AX19" s="151"/>
      <c r="AY19" s="151"/>
      <c r="AZ19" s="151"/>
      <c r="BA19" s="151"/>
      <c r="BB19" s="151"/>
      <c r="BC19" s="151"/>
      <c r="BD19" s="151"/>
      <c r="BE19" s="151"/>
      <c r="BF19" s="151"/>
      <c r="BG19" s="151"/>
      <c r="BH19" s="151"/>
      <c r="BI19" s="151"/>
      <c r="BJ19" s="151"/>
      <c r="BK19" s="151"/>
      <c r="BL19" s="151"/>
      <c r="BM19" s="151"/>
      <c r="BN19" s="151"/>
      <c r="BO19" s="151"/>
      <c r="BP19" s="151"/>
      <c r="BQ19" s="151"/>
      <c r="BR19" s="151"/>
      <c r="BS19" s="151"/>
      <c r="BT19" s="151"/>
      <c r="BU19" s="151"/>
      <c r="BV19" s="151"/>
      <c r="BW19" s="151"/>
      <c r="BX19" s="151"/>
      <c r="BY19" s="151"/>
      <c r="BZ19" s="151"/>
      <c r="CA19" s="151"/>
      <c r="CB19" s="151"/>
      <c r="CC19" s="151"/>
      <c r="CD19" s="151"/>
      <c r="CE19" s="151"/>
      <c r="CF19" s="151"/>
      <c r="CG19" s="151"/>
      <c r="CH19" s="151"/>
      <c r="CI19" s="151"/>
      <c r="CJ19" s="151"/>
      <c r="CK19" s="151"/>
      <c r="CL19" s="151"/>
      <c r="CM19" s="151"/>
      <c r="CN19" s="151"/>
      <c r="CO19" s="151"/>
      <c r="CP19" s="151"/>
      <c r="CQ19" s="151"/>
      <c r="CR19" s="151"/>
      <c r="CS19" s="151"/>
      <c r="CT19" s="151"/>
      <c r="CU19" s="151"/>
      <c r="CV19" s="151"/>
      <c r="CW19" s="151"/>
      <c r="CX19" s="151"/>
      <c r="CY19" s="151"/>
      <c r="CZ19" s="151"/>
      <c r="DA19" s="151"/>
      <c r="DB19" s="151"/>
      <c r="DC19" s="151"/>
      <c r="DD19" s="151"/>
      <c r="DE19" s="151"/>
      <c r="DF19" s="151"/>
      <c r="DG19" s="151"/>
      <c r="DH19" s="151"/>
      <c r="DI19" s="151"/>
      <c r="DJ19" s="151"/>
      <c r="DK19" s="151"/>
      <c r="DL19" s="151"/>
      <c r="DM19" s="151"/>
      <c r="DN19" s="151"/>
      <c r="DO19" s="151"/>
      <c r="DP19" s="151"/>
      <c r="DQ19" s="151"/>
      <c r="DR19" s="151"/>
      <c r="DS19" s="151"/>
      <c r="DT19" s="151"/>
      <c r="DU19" s="151"/>
      <c r="DV19" s="151"/>
      <c r="DW19" s="151"/>
      <c r="DX19" s="151"/>
      <c r="DY19" s="151"/>
      <c r="DZ19" s="151"/>
      <c r="EA19" s="151"/>
      <c r="EB19" s="151"/>
      <c r="EC19" s="151"/>
      <c r="ED19" s="151"/>
      <c r="EE19" s="151"/>
      <c r="EF19" s="151"/>
      <c r="EG19" s="151"/>
      <c r="EH19" s="151"/>
      <c r="EI19" s="151"/>
      <c r="EJ19" s="151"/>
      <c r="EK19" s="151"/>
      <c r="EL19" s="151"/>
      <c r="EM19" s="151"/>
      <c r="EN19" s="151"/>
      <c r="EO19" s="151"/>
      <c r="EP19" s="151"/>
      <c r="EQ19" s="151"/>
      <c r="ER19" s="151"/>
      <c r="ES19" s="151"/>
      <c r="ET19" s="151"/>
      <c r="EU19" s="151"/>
      <c r="EV19" s="151"/>
      <c r="EW19" s="151"/>
      <c r="EX19" s="151"/>
      <c r="EY19" s="151"/>
      <c r="EZ19" s="151"/>
      <c r="FA19" s="151"/>
      <c r="FB19" s="151"/>
      <c r="FC19" s="151"/>
      <c r="FD19" s="151"/>
      <c r="FE19" s="151"/>
      <c r="FF19" s="151"/>
      <c r="FG19" s="151"/>
      <c r="FH19" s="151"/>
      <c r="FI19" s="151"/>
      <c r="FJ19" s="151"/>
      <c r="FK19" s="151"/>
      <c r="FL19" s="151"/>
      <c r="FM19" s="151"/>
      <c r="FN19" s="151"/>
      <c r="FO19" s="151"/>
      <c r="FP19" s="151"/>
      <c r="FQ19" s="151"/>
      <c r="FR19" s="151"/>
      <c r="FS19" s="151"/>
      <c r="FT19" s="151"/>
      <c r="FU19" s="151"/>
      <c r="FV19" s="151"/>
      <c r="FW19" s="151"/>
      <c r="FX19" s="151"/>
      <c r="FY19" s="151"/>
      <c r="FZ19" s="151"/>
      <c r="GA19" s="151"/>
      <c r="GB19" s="151"/>
      <c r="GC19" s="151"/>
      <c r="GD19" s="151"/>
      <c r="GE19" s="151"/>
      <c r="GF19" s="151"/>
      <c r="GG19" s="151"/>
      <c r="GH19" s="151"/>
      <c r="GI19" s="151"/>
      <c r="GJ19" s="151"/>
      <c r="GK19" s="151"/>
      <c r="GL19" s="151"/>
      <c r="GM19" s="151"/>
      <c r="GN19" s="151"/>
      <c r="GO19" s="151"/>
      <c r="GP19" s="151"/>
      <c r="GQ19" s="151"/>
      <c r="GR19" s="151"/>
      <c r="GS19" s="151"/>
      <c r="GT19" s="151"/>
      <c r="GU19" s="151"/>
      <c r="GV19" s="151"/>
      <c r="GW19" s="151"/>
      <c r="GX19" s="151"/>
      <c r="GY19" s="151"/>
      <c r="GZ19" s="151"/>
      <c r="HA19" s="151"/>
      <c r="HB19" s="151"/>
      <c r="HC19" s="151"/>
      <c r="HD19" s="151"/>
      <c r="HE19" s="151"/>
      <c r="HF19" s="151"/>
      <c r="HG19" s="151"/>
      <c r="HH19" s="151"/>
      <c r="HI19" s="151"/>
      <c r="HJ19" s="151"/>
      <c r="HK19" s="151"/>
      <c r="HL19" s="151"/>
      <c r="HM19" s="151"/>
      <c r="HN19" s="151"/>
      <c r="HO19" s="151"/>
      <c r="HP19" s="151"/>
      <c r="HQ19" s="151"/>
      <c r="HR19" s="151"/>
      <c r="HS19" s="151"/>
      <c r="HT19" s="151"/>
      <c r="HU19" s="151"/>
      <c r="HV19" s="151"/>
      <c r="HW19" s="151"/>
      <c r="HX19" s="151"/>
      <c r="HY19" s="151"/>
      <c r="HZ19" s="151"/>
      <c r="IA19" s="151"/>
      <c r="IB19" s="151"/>
      <c r="IC19" s="151"/>
      <c r="ID19" s="151"/>
      <c r="IE19" s="151"/>
      <c r="IF19" s="151"/>
      <c r="IG19" s="151"/>
      <c r="IH19" s="151"/>
      <c r="II19" s="151"/>
      <c r="IJ19" s="151"/>
      <c r="IK19" s="151"/>
      <c r="IL19" s="151"/>
      <c r="IM19" s="151"/>
      <c r="IN19" s="151"/>
      <c r="IO19" s="151"/>
      <c r="IP19" s="151"/>
      <c r="IQ19" s="151"/>
      <c r="IR19" s="151"/>
      <c r="IS19" s="151"/>
      <c r="IT19" s="151"/>
      <c r="IU19" s="151"/>
      <c r="IV19" s="151"/>
    </row>
    <row r="20" s="76" customFormat="1" ht="10.05" customHeight="1" spans="1:256">
      <c r="A20" s="107"/>
      <c r="B20" s="102" t="s">
        <v>290</v>
      </c>
      <c r="C20" s="105"/>
      <c r="D20" s="98"/>
      <c r="E20" s="98"/>
      <c r="F20" s="106"/>
      <c r="G20" s="99"/>
      <c r="H20" s="111"/>
      <c r="I20" s="131"/>
      <c r="J20" s="128"/>
      <c r="K20" s="109"/>
      <c r="L20" s="98"/>
      <c r="M20" s="98"/>
      <c r="N20" s="98"/>
      <c r="O20" s="99"/>
      <c r="P20" s="100"/>
      <c r="Q20" s="158"/>
      <c r="R20" s="108"/>
      <c r="S20" s="154"/>
      <c r="T20" s="150"/>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1"/>
      <c r="AV20" s="151"/>
      <c r="AW20" s="151"/>
      <c r="AX20" s="151"/>
      <c r="AY20" s="151"/>
      <c r="AZ20" s="151"/>
      <c r="BA20" s="151"/>
      <c r="BB20" s="151"/>
      <c r="BC20" s="151"/>
      <c r="BD20" s="151"/>
      <c r="BE20" s="151"/>
      <c r="BF20" s="151"/>
      <c r="BG20" s="151"/>
      <c r="BH20" s="151"/>
      <c r="BI20" s="151"/>
      <c r="BJ20" s="151"/>
      <c r="BK20" s="151"/>
      <c r="BL20" s="151"/>
      <c r="BM20" s="151"/>
      <c r="BN20" s="151"/>
      <c r="BO20" s="151"/>
      <c r="BP20" s="151"/>
      <c r="BQ20" s="151"/>
      <c r="BR20" s="151"/>
      <c r="BS20" s="151"/>
      <c r="BT20" s="151"/>
      <c r="BU20" s="151"/>
      <c r="BV20" s="151"/>
      <c r="BW20" s="151"/>
      <c r="BX20" s="151"/>
      <c r="BY20" s="151"/>
      <c r="BZ20" s="151"/>
      <c r="CA20" s="151"/>
      <c r="CB20" s="151"/>
      <c r="CC20" s="151"/>
      <c r="CD20" s="151"/>
      <c r="CE20" s="151"/>
      <c r="CF20" s="151"/>
      <c r="CG20" s="151"/>
      <c r="CH20" s="151"/>
      <c r="CI20" s="151"/>
      <c r="CJ20" s="151"/>
      <c r="CK20" s="151"/>
      <c r="CL20" s="151"/>
      <c r="CM20" s="151"/>
      <c r="CN20" s="151"/>
      <c r="CO20" s="151"/>
      <c r="CP20" s="151"/>
      <c r="CQ20" s="151"/>
      <c r="CR20" s="151"/>
      <c r="CS20" s="151"/>
      <c r="CT20" s="151"/>
      <c r="CU20" s="151"/>
      <c r="CV20" s="151"/>
      <c r="CW20" s="151"/>
      <c r="CX20" s="151"/>
      <c r="CY20" s="151"/>
      <c r="CZ20" s="151"/>
      <c r="DA20" s="151"/>
      <c r="DB20" s="151"/>
      <c r="DC20" s="151"/>
      <c r="DD20" s="151"/>
      <c r="DE20" s="151"/>
      <c r="DF20" s="151"/>
      <c r="DG20" s="151"/>
      <c r="DH20" s="151"/>
      <c r="DI20" s="151"/>
      <c r="DJ20" s="151"/>
      <c r="DK20" s="151"/>
      <c r="DL20" s="151"/>
      <c r="DM20" s="151"/>
      <c r="DN20" s="151"/>
      <c r="DO20" s="151"/>
      <c r="DP20" s="151"/>
      <c r="DQ20" s="151"/>
      <c r="DR20" s="151"/>
      <c r="DS20" s="151"/>
      <c r="DT20" s="151"/>
      <c r="DU20" s="151"/>
      <c r="DV20" s="151"/>
      <c r="DW20" s="151"/>
      <c r="DX20" s="151"/>
      <c r="DY20" s="151"/>
      <c r="DZ20" s="151"/>
      <c r="EA20" s="151"/>
      <c r="EB20" s="151"/>
      <c r="EC20" s="151"/>
      <c r="ED20" s="151"/>
      <c r="EE20" s="151"/>
      <c r="EF20" s="151"/>
      <c r="EG20" s="151"/>
      <c r="EH20" s="151"/>
      <c r="EI20" s="151"/>
      <c r="EJ20" s="151"/>
      <c r="EK20" s="151"/>
      <c r="EL20" s="151"/>
      <c r="EM20" s="151"/>
      <c r="EN20" s="151"/>
      <c r="EO20" s="151"/>
      <c r="EP20" s="151"/>
      <c r="EQ20" s="151"/>
      <c r="ER20" s="151"/>
      <c r="ES20" s="151"/>
      <c r="ET20" s="151"/>
      <c r="EU20" s="151"/>
      <c r="EV20" s="151"/>
      <c r="EW20" s="151"/>
      <c r="EX20" s="151"/>
      <c r="EY20" s="151"/>
      <c r="EZ20" s="151"/>
      <c r="FA20" s="151"/>
      <c r="FB20" s="151"/>
      <c r="FC20" s="151"/>
      <c r="FD20" s="151"/>
      <c r="FE20" s="151"/>
      <c r="FF20" s="151"/>
      <c r="FG20" s="151"/>
      <c r="FH20" s="151"/>
      <c r="FI20" s="151"/>
      <c r="FJ20" s="151"/>
      <c r="FK20" s="151"/>
      <c r="FL20" s="151"/>
      <c r="FM20" s="151"/>
      <c r="FN20" s="151"/>
      <c r="FO20" s="151"/>
      <c r="FP20" s="151"/>
      <c r="FQ20" s="151"/>
      <c r="FR20" s="151"/>
      <c r="FS20" s="151"/>
      <c r="FT20" s="151"/>
      <c r="FU20" s="151"/>
      <c r="FV20" s="151"/>
      <c r="FW20" s="151"/>
      <c r="FX20" s="151"/>
      <c r="FY20" s="151"/>
      <c r="FZ20" s="151"/>
      <c r="GA20" s="151"/>
      <c r="GB20" s="151"/>
      <c r="GC20" s="151"/>
      <c r="GD20" s="151"/>
      <c r="GE20" s="151"/>
      <c r="GF20" s="151"/>
      <c r="GG20" s="151"/>
      <c r="GH20" s="151"/>
      <c r="GI20" s="151"/>
      <c r="GJ20" s="151"/>
      <c r="GK20" s="151"/>
      <c r="GL20" s="151"/>
      <c r="GM20" s="151"/>
      <c r="GN20" s="151"/>
      <c r="GO20" s="151"/>
      <c r="GP20" s="151"/>
      <c r="GQ20" s="151"/>
      <c r="GR20" s="151"/>
      <c r="GS20" s="151"/>
      <c r="GT20" s="151"/>
      <c r="GU20" s="151"/>
      <c r="GV20" s="151"/>
      <c r="GW20" s="151"/>
      <c r="GX20" s="151"/>
      <c r="GY20" s="151"/>
      <c r="GZ20" s="151"/>
      <c r="HA20" s="151"/>
      <c r="HB20" s="151"/>
      <c r="HC20" s="151"/>
      <c r="HD20" s="151"/>
      <c r="HE20" s="151"/>
      <c r="HF20" s="151"/>
      <c r="HG20" s="151"/>
      <c r="HH20" s="151"/>
      <c r="HI20" s="151"/>
      <c r="HJ20" s="151"/>
      <c r="HK20" s="151"/>
      <c r="HL20" s="151"/>
      <c r="HM20" s="151"/>
      <c r="HN20" s="151"/>
      <c r="HO20" s="151"/>
      <c r="HP20" s="151"/>
      <c r="HQ20" s="151"/>
      <c r="HR20" s="151"/>
      <c r="HS20" s="151"/>
      <c r="HT20" s="151"/>
      <c r="HU20" s="151"/>
      <c r="HV20" s="151"/>
      <c r="HW20" s="151"/>
      <c r="HX20" s="151"/>
      <c r="HY20" s="151"/>
      <c r="HZ20" s="151"/>
      <c r="IA20" s="151"/>
      <c r="IB20" s="151"/>
      <c r="IC20" s="151"/>
      <c r="ID20" s="151"/>
      <c r="IE20" s="151"/>
      <c r="IF20" s="151"/>
      <c r="IG20" s="151"/>
      <c r="IH20" s="151"/>
      <c r="II20" s="151"/>
      <c r="IJ20" s="151"/>
      <c r="IK20" s="151"/>
      <c r="IL20" s="151"/>
      <c r="IM20" s="151"/>
      <c r="IN20" s="151"/>
      <c r="IO20" s="151"/>
      <c r="IP20" s="151"/>
      <c r="IQ20" s="151"/>
      <c r="IR20" s="151"/>
      <c r="IS20" s="151"/>
      <c r="IT20" s="151"/>
      <c r="IU20" s="151"/>
      <c r="IV20" s="151"/>
    </row>
    <row r="21" s="76" customFormat="1" ht="18.5" customHeight="1" spans="1:256">
      <c r="A21" s="103" t="s">
        <v>311</v>
      </c>
      <c r="B21" s="108" t="s">
        <v>312</v>
      </c>
      <c r="C21" s="109">
        <v>342312.86035</v>
      </c>
      <c r="D21" s="98">
        <v>366672.916</v>
      </c>
      <c r="E21" s="98">
        <v>366672.916</v>
      </c>
      <c r="F21" s="98">
        <v>367290.946704</v>
      </c>
      <c r="G21" s="99">
        <f t="shared" ref="G21:G31" si="12">F21/E21*100</f>
        <v>100.168550955642</v>
      </c>
      <c r="H21" s="100">
        <f t="shared" si="2"/>
        <v>618.030703999975</v>
      </c>
      <c r="I21" s="129" t="s">
        <v>311</v>
      </c>
      <c r="J21" s="133" t="s">
        <v>313</v>
      </c>
      <c r="K21" s="109">
        <v>291886.633541</v>
      </c>
      <c r="L21" s="98">
        <v>264771.83857</v>
      </c>
      <c r="M21" s="98">
        <v>264771.83857</v>
      </c>
      <c r="N21" s="98">
        <v>301664.633123</v>
      </c>
      <c r="O21" s="99">
        <f t="shared" ref="O21:O26" si="13">N21/M21*100</f>
        <v>113.93380608461</v>
      </c>
      <c r="P21" s="100">
        <f t="shared" ref="P21:P26" si="14">+N21-M21</f>
        <v>36892.794553</v>
      </c>
      <c r="Q21" s="129" t="s">
        <v>311</v>
      </c>
      <c r="R21" s="108" t="s">
        <v>314</v>
      </c>
      <c r="S21" s="155">
        <v>65626.313581</v>
      </c>
      <c r="T21" s="156"/>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c r="AS21" s="151"/>
      <c r="AT21" s="151"/>
      <c r="AU21" s="151"/>
      <c r="AV21" s="151"/>
      <c r="AW21" s="151"/>
      <c r="AX21" s="151"/>
      <c r="AY21" s="151"/>
      <c r="AZ21" s="151"/>
      <c r="BA21" s="151"/>
      <c r="BB21" s="151"/>
      <c r="BC21" s="151"/>
      <c r="BD21" s="151"/>
      <c r="BE21" s="151"/>
      <c r="BF21" s="151"/>
      <c r="BG21" s="151"/>
      <c r="BH21" s="151"/>
      <c r="BI21" s="151"/>
      <c r="BJ21" s="151"/>
      <c r="BK21" s="151"/>
      <c r="BL21" s="151"/>
      <c r="BM21" s="151"/>
      <c r="BN21" s="151"/>
      <c r="BO21" s="151"/>
      <c r="BP21" s="151"/>
      <c r="BQ21" s="151"/>
      <c r="BR21" s="151"/>
      <c r="BS21" s="151"/>
      <c r="BT21" s="151"/>
      <c r="BU21" s="151"/>
      <c r="BV21" s="151"/>
      <c r="BW21" s="151"/>
      <c r="BX21" s="151"/>
      <c r="BY21" s="151"/>
      <c r="BZ21" s="151"/>
      <c r="CA21" s="151"/>
      <c r="CB21" s="151"/>
      <c r="CC21" s="151"/>
      <c r="CD21" s="151"/>
      <c r="CE21" s="151"/>
      <c r="CF21" s="151"/>
      <c r="CG21" s="151"/>
      <c r="CH21" s="151"/>
      <c r="CI21" s="151"/>
      <c r="CJ21" s="151"/>
      <c r="CK21" s="151"/>
      <c r="CL21" s="151"/>
      <c r="CM21" s="151"/>
      <c r="CN21" s="151"/>
      <c r="CO21" s="151"/>
      <c r="CP21" s="151"/>
      <c r="CQ21" s="151"/>
      <c r="CR21" s="151"/>
      <c r="CS21" s="151"/>
      <c r="CT21" s="151"/>
      <c r="CU21" s="151"/>
      <c r="CV21" s="151"/>
      <c r="CW21" s="151"/>
      <c r="CX21" s="151"/>
      <c r="CY21" s="151"/>
      <c r="CZ21" s="151"/>
      <c r="DA21" s="151"/>
      <c r="DB21" s="151"/>
      <c r="DC21" s="151"/>
      <c r="DD21" s="151"/>
      <c r="DE21" s="151"/>
      <c r="DF21" s="151"/>
      <c r="DG21" s="151"/>
      <c r="DH21" s="151"/>
      <c r="DI21" s="151"/>
      <c r="DJ21" s="151"/>
      <c r="DK21" s="151"/>
      <c r="DL21" s="151"/>
      <c r="DM21" s="151"/>
      <c r="DN21" s="151"/>
      <c r="DO21" s="151"/>
      <c r="DP21" s="151"/>
      <c r="DQ21" s="151"/>
      <c r="DR21" s="151"/>
      <c r="DS21" s="151"/>
      <c r="DT21" s="151"/>
      <c r="DU21" s="151"/>
      <c r="DV21" s="151"/>
      <c r="DW21" s="151"/>
      <c r="DX21" s="151"/>
      <c r="DY21" s="151"/>
      <c r="DZ21" s="151"/>
      <c r="EA21" s="151"/>
      <c r="EB21" s="151"/>
      <c r="EC21" s="151"/>
      <c r="ED21" s="151"/>
      <c r="EE21" s="151"/>
      <c r="EF21" s="151"/>
      <c r="EG21" s="151"/>
      <c r="EH21" s="151"/>
      <c r="EI21" s="151"/>
      <c r="EJ21" s="151"/>
      <c r="EK21" s="151"/>
      <c r="EL21" s="151"/>
      <c r="EM21" s="151"/>
      <c r="EN21" s="151"/>
      <c r="EO21" s="151"/>
      <c r="EP21" s="151"/>
      <c r="EQ21" s="151"/>
      <c r="ER21" s="151"/>
      <c r="ES21" s="151"/>
      <c r="ET21" s="151"/>
      <c r="EU21" s="151"/>
      <c r="EV21" s="151"/>
      <c r="EW21" s="151"/>
      <c r="EX21" s="151"/>
      <c r="EY21" s="151"/>
      <c r="EZ21" s="151"/>
      <c r="FA21" s="151"/>
      <c r="FB21" s="151"/>
      <c r="FC21" s="151"/>
      <c r="FD21" s="151"/>
      <c r="FE21" s="151"/>
      <c r="FF21" s="151"/>
      <c r="FG21" s="151"/>
      <c r="FH21" s="151"/>
      <c r="FI21" s="151"/>
      <c r="FJ21" s="151"/>
      <c r="FK21" s="151"/>
      <c r="FL21" s="151"/>
      <c r="FM21" s="151"/>
      <c r="FN21" s="151"/>
      <c r="FO21" s="151"/>
      <c r="FP21" s="151"/>
      <c r="FQ21" s="151"/>
      <c r="FR21" s="151"/>
      <c r="FS21" s="151"/>
      <c r="FT21" s="151"/>
      <c r="FU21" s="151"/>
      <c r="FV21" s="151"/>
      <c r="FW21" s="151"/>
      <c r="FX21" s="151"/>
      <c r="FY21" s="151"/>
      <c r="FZ21" s="151"/>
      <c r="GA21" s="151"/>
      <c r="GB21" s="151"/>
      <c r="GC21" s="151"/>
      <c r="GD21" s="151"/>
      <c r="GE21" s="151"/>
      <c r="GF21" s="151"/>
      <c r="GG21" s="151"/>
      <c r="GH21" s="151"/>
      <c r="GI21" s="151"/>
      <c r="GJ21" s="151"/>
      <c r="GK21" s="151"/>
      <c r="GL21" s="151"/>
      <c r="GM21" s="151"/>
      <c r="GN21" s="151"/>
      <c r="GO21" s="151"/>
      <c r="GP21" s="151"/>
      <c r="GQ21" s="151"/>
      <c r="GR21" s="151"/>
      <c r="GS21" s="151"/>
      <c r="GT21" s="151"/>
      <c r="GU21" s="151"/>
      <c r="GV21" s="151"/>
      <c r="GW21" s="151"/>
      <c r="GX21" s="151"/>
      <c r="GY21" s="151"/>
      <c r="GZ21" s="151"/>
      <c r="HA21" s="151"/>
      <c r="HB21" s="151"/>
      <c r="HC21" s="151"/>
      <c r="HD21" s="151"/>
      <c r="HE21" s="151"/>
      <c r="HF21" s="151"/>
      <c r="HG21" s="151"/>
      <c r="HH21" s="151"/>
      <c r="HI21" s="151"/>
      <c r="HJ21" s="151"/>
      <c r="HK21" s="151"/>
      <c r="HL21" s="151"/>
      <c r="HM21" s="151"/>
      <c r="HN21" s="151"/>
      <c r="HO21" s="151"/>
      <c r="HP21" s="151"/>
      <c r="HQ21" s="151"/>
      <c r="HR21" s="151"/>
      <c r="HS21" s="151"/>
      <c r="HT21" s="151"/>
      <c r="HU21" s="151"/>
      <c r="HV21" s="151"/>
      <c r="HW21" s="151"/>
      <c r="HX21" s="151"/>
      <c r="HY21" s="151"/>
      <c r="HZ21" s="151"/>
      <c r="IA21" s="151"/>
      <c r="IB21" s="151"/>
      <c r="IC21" s="151"/>
      <c r="ID21" s="151"/>
      <c r="IE21" s="151"/>
      <c r="IF21" s="151"/>
      <c r="IG21" s="151"/>
      <c r="IH21" s="151"/>
      <c r="II21" s="151"/>
      <c r="IJ21" s="151"/>
      <c r="IK21" s="151"/>
      <c r="IL21" s="151"/>
      <c r="IM21" s="151"/>
      <c r="IN21" s="151"/>
      <c r="IO21" s="151"/>
      <c r="IP21" s="151"/>
      <c r="IQ21" s="151"/>
      <c r="IR21" s="151"/>
      <c r="IS21" s="151"/>
      <c r="IT21" s="151"/>
      <c r="IU21" s="151"/>
      <c r="IV21" s="151"/>
    </row>
    <row r="22" s="76" customFormat="1" ht="18.5" customHeight="1" spans="1:256">
      <c r="A22" s="101"/>
      <c r="B22" s="102" t="s">
        <v>286</v>
      </c>
      <c r="C22" s="105">
        <v>110463.5028</v>
      </c>
      <c r="D22" s="98">
        <v>103757.916</v>
      </c>
      <c r="E22" s="98">
        <v>103757.916</v>
      </c>
      <c r="F22" s="106">
        <v>98118.43103</v>
      </c>
      <c r="G22" s="99">
        <f t="shared" si="12"/>
        <v>94.5647665379093</v>
      </c>
      <c r="H22" s="100">
        <f t="shared" si="2"/>
        <v>-5639.48496999999</v>
      </c>
      <c r="I22" s="131"/>
      <c r="J22" s="135" t="s">
        <v>309</v>
      </c>
      <c r="K22" s="105">
        <v>244508.913151</v>
      </c>
      <c r="L22" s="98">
        <v>234988.88857</v>
      </c>
      <c r="M22" s="98">
        <v>234988.88857</v>
      </c>
      <c r="N22" s="106">
        <v>267646.133123</v>
      </c>
      <c r="O22" s="99">
        <f t="shared" si="13"/>
        <v>113.897356914079</v>
      </c>
      <c r="P22" s="100">
        <f t="shared" si="14"/>
        <v>32657.244553</v>
      </c>
      <c r="Q22" s="131"/>
      <c r="R22" s="102" t="s">
        <v>315</v>
      </c>
      <c r="S22" s="155">
        <v>564347.485468</v>
      </c>
      <c r="T22" s="150"/>
      <c r="U22" s="151"/>
      <c r="V22" s="151"/>
      <c r="W22" s="151"/>
      <c r="X22" s="151"/>
      <c r="Y22" s="151"/>
      <c r="Z22" s="151"/>
      <c r="AA22" s="151"/>
      <c r="AB22" s="151"/>
      <c r="AC22" s="151"/>
      <c r="AD22" s="151"/>
      <c r="AE22" s="151"/>
      <c r="AF22" s="151"/>
      <c r="AG22" s="151"/>
      <c r="AH22" s="151"/>
      <c r="AI22" s="151"/>
      <c r="AJ22" s="151"/>
      <c r="AK22" s="151"/>
      <c r="AL22" s="151"/>
      <c r="AM22" s="151"/>
      <c r="AN22" s="151"/>
      <c r="AO22" s="151"/>
      <c r="AP22" s="151"/>
      <c r="AQ22" s="151"/>
      <c r="AR22" s="151"/>
      <c r="AS22" s="151"/>
      <c r="AT22" s="151"/>
      <c r="AU22" s="151"/>
      <c r="AV22" s="151"/>
      <c r="AW22" s="151"/>
      <c r="AX22" s="151"/>
      <c r="AY22" s="151"/>
      <c r="AZ22" s="151"/>
      <c r="BA22" s="151"/>
      <c r="BB22" s="151"/>
      <c r="BC22" s="151"/>
      <c r="BD22" s="151"/>
      <c r="BE22" s="151"/>
      <c r="BF22" s="151"/>
      <c r="BG22" s="151"/>
      <c r="BH22" s="151"/>
      <c r="BI22" s="151"/>
      <c r="BJ22" s="151"/>
      <c r="BK22" s="151"/>
      <c r="BL22" s="151"/>
      <c r="BM22" s="151"/>
      <c r="BN22" s="151"/>
      <c r="BO22" s="151"/>
      <c r="BP22" s="151"/>
      <c r="BQ22" s="151"/>
      <c r="BR22" s="151"/>
      <c r="BS22" s="151"/>
      <c r="BT22" s="151"/>
      <c r="BU22" s="151"/>
      <c r="BV22" s="151"/>
      <c r="BW22" s="151"/>
      <c r="BX22" s="151"/>
      <c r="BY22" s="151"/>
      <c r="BZ22" s="151"/>
      <c r="CA22" s="151"/>
      <c r="CB22" s="151"/>
      <c r="CC22" s="151"/>
      <c r="CD22" s="151"/>
      <c r="CE22" s="151"/>
      <c r="CF22" s="151"/>
      <c r="CG22" s="151"/>
      <c r="CH22" s="151"/>
      <c r="CI22" s="151"/>
      <c r="CJ22" s="151"/>
      <c r="CK22" s="151"/>
      <c r="CL22" s="151"/>
      <c r="CM22" s="151"/>
      <c r="CN22" s="151"/>
      <c r="CO22" s="151"/>
      <c r="CP22" s="151"/>
      <c r="CQ22" s="151"/>
      <c r="CR22" s="151"/>
      <c r="CS22" s="151"/>
      <c r="CT22" s="151"/>
      <c r="CU22" s="151"/>
      <c r="CV22" s="151"/>
      <c r="CW22" s="151"/>
      <c r="CX22" s="151"/>
      <c r="CY22" s="151"/>
      <c r="CZ22" s="151"/>
      <c r="DA22" s="151"/>
      <c r="DB22" s="151"/>
      <c r="DC22" s="151"/>
      <c r="DD22" s="151"/>
      <c r="DE22" s="151"/>
      <c r="DF22" s="151"/>
      <c r="DG22" s="151"/>
      <c r="DH22" s="151"/>
      <c r="DI22" s="151"/>
      <c r="DJ22" s="151"/>
      <c r="DK22" s="151"/>
      <c r="DL22" s="151"/>
      <c r="DM22" s="151"/>
      <c r="DN22" s="151"/>
      <c r="DO22" s="151"/>
      <c r="DP22" s="151"/>
      <c r="DQ22" s="151"/>
      <c r="DR22" s="151"/>
      <c r="DS22" s="151"/>
      <c r="DT22" s="151"/>
      <c r="DU22" s="151"/>
      <c r="DV22" s="151"/>
      <c r="DW22" s="151"/>
      <c r="DX22" s="151"/>
      <c r="DY22" s="151"/>
      <c r="DZ22" s="151"/>
      <c r="EA22" s="151"/>
      <c r="EB22" s="151"/>
      <c r="EC22" s="151"/>
      <c r="ED22" s="151"/>
      <c r="EE22" s="151"/>
      <c r="EF22" s="151"/>
      <c r="EG22" s="151"/>
      <c r="EH22" s="151"/>
      <c r="EI22" s="151"/>
      <c r="EJ22" s="151"/>
      <c r="EK22" s="151"/>
      <c r="EL22" s="151"/>
      <c r="EM22" s="151"/>
      <c r="EN22" s="151"/>
      <c r="EO22" s="151"/>
      <c r="EP22" s="151"/>
      <c r="EQ22" s="151"/>
      <c r="ER22" s="151"/>
      <c r="ES22" s="151"/>
      <c r="ET22" s="151"/>
      <c r="EU22" s="151"/>
      <c r="EV22" s="151"/>
      <c r="EW22" s="151"/>
      <c r="EX22" s="151"/>
      <c r="EY22" s="151"/>
      <c r="EZ22" s="151"/>
      <c r="FA22" s="151"/>
      <c r="FB22" s="151"/>
      <c r="FC22" s="151"/>
      <c r="FD22" s="151"/>
      <c r="FE22" s="151"/>
      <c r="FF22" s="151"/>
      <c r="FG22" s="151"/>
      <c r="FH22" s="151"/>
      <c r="FI22" s="151"/>
      <c r="FJ22" s="151"/>
      <c r="FK22" s="151"/>
      <c r="FL22" s="151"/>
      <c r="FM22" s="151"/>
      <c r="FN22" s="151"/>
      <c r="FO22" s="151"/>
      <c r="FP22" s="151"/>
      <c r="FQ22" s="151"/>
      <c r="FR22" s="151"/>
      <c r="FS22" s="151"/>
      <c r="FT22" s="151"/>
      <c r="FU22" s="151"/>
      <c r="FV22" s="151"/>
      <c r="FW22" s="151"/>
      <c r="FX22" s="151"/>
      <c r="FY22" s="151"/>
      <c r="FZ22" s="151"/>
      <c r="GA22" s="151"/>
      <c r="GB22" s="151"/>
      <c r="GC22" s="151"/>
      <c r="GD22" s="151"/>
      <c r="GE22" s="151"/>
      <c r="GF22" s="151"/>
      <c r="GG22" s="151"/>
      <c r="GH22" s="151"/>
      <c r="GI22" s="151"/>
      <c r="GJ22" s="151"/>
      <c r="GK22" s="151"/>
      <c r="GL22" s="151"/>
      <c r="GM22" s="151"/>
      <c r="GN22" s="151"/>
      <c r="GO22" s="151"/>
      <c r="GP22" s="151"/>
      <c r="GQ22" s="151"/>
      <c r="GR22" s="151"/>
      <c r="GS22" s="151"/>
      <c r="GT22" s="151"/>
      <c r="GU22" s="151"/>
      <c r="GV22" s="151"/>
      <c r="GW22" s="151"/>
      <c r="GX22" s="151"/>
      <c r="GY22" s="151"/>
      <c r="GZ22" s="151"/>
      <c r="HA22" s="151"/>
      <c r="HB22" s="151"/>
      <c r="HC22" s="151"/>
      <c r="HD22" s="151"/>
      <c r="HE22" s="151"/>
      <c r="HF22" s="151"/>
      <c r="HG22" s="151"/>
      <c r="HH22" s="151"/>
      <c r="HI22" s="151"/>
      <c r="HJ22" s="151"/>
      <c r="HK22" s="151"/>
      <c r="HL22" s="151"/>
      <c r="HM22" s="151"/>
      <c r="HN22" s="151"/>
      <c r="HO22" s="151"/>
      <c r="HP22" s="151"/>
      <c r="HQ22" s="151"/>
      <c r="HR22" s="151"/>
      <c r="HS22" s="151"/>
      <c r="HT22" s="151"/>
      <c r="HU22" s="151"/>
      <c r="HV22" s="151"/>
      <c r="HW22" s="151"/>
      <c r="HX22" s="151"/>
      <c r="HY22" s="151"/>
      <c r="HZ22" s="151"/>
      <c r="IA22" s="151"/>
      <c r="IB22" s="151"/>
      <c r="IC22" s="151"/>
      <c r="ID22" s="151"/>
      <c r="IE22" s="151"/>
      <c r="IF22" s="151"/>
      <c r="IG22" s="151"/>
      <c r="IH22" s="151"/>
      <c r="II22" s="151"/>
      <c r="IJ22" s="151"/>
      <c r="IK22" s="151"/>
      <c r="IL22" s="151"/>
      <c r="IM22" s="151"/>
      <c r="IN22" s="151"/>
      <c r="IO22" s="151"/>
      <c r="IP22" s="151"/>
      <c r="IQ22" s="151"/>
      <c r="IR22" s="151"/>
      <c r="IS22" s="151"/>
      <c r="IT22" s="151"/>
      <c r="IU22" s="151"/>
      <c r="IV22" s="151"/>
    </row>
    <row r="23" s="76" customFormat="1" ht="9.8" customHeight="1" spans="1:256">
      <c r="A23" s="101"/>
      <c r="B23" s="102" t="s">
        <v>289</v>
      </c>
      <c r="C23" s="105">
        <v>7837.700497</v>
      </c>
      <c r="D23" s="98">
        <v>27045</v>
      </c>
      <c r="E23" s="98">
        <v>27045</v>
      </c>
      <c r="F23" s="106">
        <v>25478.267089</v>
      </c>
      <c r="G23" s="99">
        <f t="shared" si="12"/>
        <v>94.2069406137918</v>
      </c>
      <c r="H23" s="100">
        <f t="shared" si="2"/>
        <v>-1566.732911</v>
      </c>
      <c r="I23" s="131"/>
      <c r="J23" s="128"/>
      <c r="K23" s="109"/>
      <c r="L23" s="98"/>
      <c r="M23" s="98"/>
      <c r="N23" s="98"/>
      <c r="O23" s="99"/>
      <c r="P23" s="100"/>
      <c r="Q23" s="131"/>
      <c r="R23" s="108"/>
      <c r="S23" s="154"/>
      <c r="T23" s="150"/>
      <c r="U23" s="151"/>
      <c r="V23" s="151"/>
      <c r="W23" s="151"/>
      <c r="X23" s="151"/>
      <c r="Y23" s="151"/>
      <c r="Z23" s="151"/>
      <c r="AA23" s="151"/>
      <c r="AB23" s="151"/>
      <c r="AC23" s="151"/>
      <c r="AD23" s="151"/>
      <c r="AE23" s="151"/>
      <c r="AF23" s="151"/>
      <c r="AG23" s="151"/>
      <c r="AH23" s="151"/>
      <c r="AI23" s="151"/>
      <c r="AJ23" s="151"/>
      <c r="AK23" s="151"/>
      <c r="AL23" s="151"/>
      <c r="AM23" s="151"/>
      <c r="AN23" s="151"/>
      <c r="AO23" s="151"/>
      <c r="AP23" s="151"/>
      <c r="AQ23" s="151"/>
      <c r="AR23" s="151"/>
      <c r="AS23" s="151"/>
      <c r="AT23" s="151"/>
      <c r="AU23" s="151"/>
      <c r="AV23" s="151"/>
      <c r="AW23" s="151"/>
      <c r="AX23" s="151"/>
      <c r="AY23" s="151"/>
      <c r="AZ23" s="151"/>
      <c r="BA23" s="151"/>
      <c r="BB23" s="151"/>
      <c r="BC23" s="151"/>
      <c r="BD23" s="151"/>
      <c r="BE23" s="151"/>
      <c r="BF23" s="151"/>
      <c r="BG23" s="151"/>
      <c r="BH23" s="151"/>
      <c r="BI23" s="151"/>
      <c r="BJ23" s="151"/>
      <c r="BK23" s="151"/>
      <c r="BL23" s="151"/>
      <c r="BM23" s="151"/>
      <c r="BN23" s="151"/>
      <c r="BO23" s="151"/>
      <c r="BP23" s="151"/>
      <c r="BQ23" s="151"/>
      <c r="BR23" s="151"/>
      <c r="BS23" s="151"/>
      <c r="BT23" s="151"/>
      <c r="BU23" s="151"/>
      <c r="BV23" s="151"/>
      <c r="BW23" s="151"/>
      <c r="BX23" s="151"/>
      <c r="BY23" s="151"/>
      <c r="BZ23" s="151"/>
      <c r="CA23" s="151"/>
      <c r="CB23" s="151"/>
      <c r="CC23" s="151"/>
      <c r="CD23" s="151"/>
      <c r="CE23" s="151"/>
      <c r="CF23" s="151"/>
      <c r="CG23" s="151"/>
      <c r="CH23" s="151"/>
      <c r="CI23" s="151"/>
      <c r="CJ23" s="151"/>
      <c r="CK23" s="151"/>
      <c r="CL23" s="151"/>
      <c r="CM23" s="151"/>
      <c r="CN23" s="151"/>
      <c r="CO23" s="151"/>
      <c r="CP23" s="151"/>
      <c r="CQ23" s="151"/>
      <c r="CR23" s="151"/>
      <c r="CS23" s="151"/>
      <c r="CT23" s="151"/>
      <c r="CU23" s="151"/>
      <c r="CV23" s="151"/>
      <c r="CW23" s="151"/>
      <c r="CX23" s="151"/>
      <c r="CY23" s="151"/>
      <c r="CZ23" s="151"/>
      <c r="DA23" s="151"/>
      <c r="DB23" s="151"/>
      <c r="DC23" s="151"/>
      <c r="DD23" s="151"/>
      <c r="DE23" s="151"/>
      <c r="DF23" s="151"/>
      <c r="DG23" s="151"/>
      <c r="DH23" s="151"/>
      <c r="DI23" s="151"/>
      <c r="DJ23" s="151"/>
      <c r="DK23" s="151"/>
      <c r="DL23" s="151"/>
      <c r="DM23" s="151"/>
      <c r="DN23" s="151"/>
      <c r="DO23" s="151"/>
      <c r="DP23" s="151"/>
      <c r="DQ23" s="151"/>
      <c r="DR23" s="151"/>
      <c r="DS23" s="151"/>
      <c r="DT23" s="151"/>
      <c r="DU23" s="151"/>
      <c r="DV23" s="151"/>
      <c r="DW23" s="151"/>
      <c r="DX23" s="151"/>
      <c r="DY23" s="151"/>
      <c r="DZ23" s="151"/>
      <c r="EA23" s="151"/>
      <c r="EB23" s="151"/>
      <c r="EC23" s="151"/>
      <c r="ED23" s="151"/>
      <c r="EE23" s="151"/>
      <c r="EF23" s="151"/>
      <c r="EG23" s="151"/>
      <c r="EH23" s="151"/>
      <c r="EI23" s="151"/>
      <c r="EJ23" s="151"/>
      <c r="EK23" s="151"/>
      <c r="EL23" s="151"/>
      <c r="EM23" s="151"/>
      <c r="EN23" s="151"/>
      <c r="EO23" s="151"/>
      <c r="EP23" s="151"/>
      <c r="EQ23" s="151"/>
      <c r="ER23" s="151"/>
      <c r="ES23" s="151"/>
      <c r="ET23" s="151"/>
      <c r="EU23" s="151"/>
      <c r="EV23" s="151"/>
      <c r="EW23" s="151"/>
      <c r="EX23" s="151"/>
      <c r="EY23" s="151"/>
      <c r="EZ23" s="151"/>
      <c r="FA23" s="151"/>
      <c r="FB23" s="151"/>
      <c r="FC23" s="151"/>
      <c r="FD23" s="151"/>
      <c r="FE23" s="151"/>
      <c r="FF23" s="151"/>
      <c r="FG23" s="151"/>
      <c r="FH23" s="151"/>
      <c r="FI23" s="151"/>
      <c r="FJ23" s="151"/>
      <c r="FK23" s="151"/>
      <c r="FL23" s="151"/>
      <c r="FM23" s="151"/>
      <c r="FN23" s="151"/>
      <c r="FO23" s="151"/>
      <c r="FP23" s="151"/>
      <c r="FQ23" s="151"/>
      <c r="FR23" s="151"/>
      <c r="FS23" s="151"/>
      <c r="FT23" s="151"/>
      <c r="FU23" s="151"/>
      <c r="FV23" s="151"/>
      <c r="FW23" s="151"/>
      <c r="FX23" s="151"/>
      <c r="FY23" s="151"/>
      <c r="FZ23" s="151"/>
      <c r="GA23" s="151"/>
      <c r="GB23" s="151"/>
      <c r="GC23" s="151"/>
      <c r="GD23" s="151"/>
      <c r="GE23" s="151"/>
      <c r="GF23" s="151"/>
      <c r="GG23" s="151"/>
      <c r="GH23" s="151"/>
      <c r="GI23" s="151"/>
      <c r="GJ23" s="151"/>
      <c r="GK23" s="151"/>
      <c r="GL23" s="151"/>
      <c r="GM23" s="151"/>
      <c r="GN23" s="151"/>
      <c r="GO23" s="151"/>
      <c r="GP23" s="151"/>
      <c r="GQ23" s="151"/>
      <c r="GR23" s="151"/>
      <c r="GS23" s="151"/>
      <c r="GT23" s="151"/>
      <c r="GU23" s="151"/>
      <c r="GV23" s="151"/>
      <c r="GW23" s="151"/>
      <c r="GX23" s="151"/>
      <c r="GY23" s="151"/>
      <c r="GZ23" s="151"/>
      <c r="HA23" s="151"/>
      <c r="HB23" s="151"/>
      <c r="HC23" s="151"/>
      <c r="HD23" s="151"/>
      <c r="HE23" s="151"/>
      <c r="HF23" s="151"/>
      <c r="HG23" s="151"/>
      <c r="HH23" s="151"/>
      <c r="HI23" s="151"/>
      <c r="HJ23" s="151"/>
      <c r="HK23" s="151"/>
      <c r="HL23" s="151"/>
      <c r="HM23" s="151"/>
      <c r="HN23" s="151"/>
      <c r="HO23" s="151"/>
      <c r="HP23" s="151"/>
      <c r="HQ23" s="151"/>
      <c r="HR23" s="151"/>
      <c r="HS23" s="151"/>
      <c r="HT23" s="151"/>
      <c r="HU23" s="151"/>
      <c r="HV23" s="151"/>
      <c r="HW23" s="151"/>
      <c r="HX23" s="151"/>
      <c r="HY23" s="151"/>
      <c r="HZ23" s="151"/>
      <c r="IA23" s="151"/>
      <c r="IB23" s="151"/>
      <c r="IC23" s="151"/>
      <c r="ID23" s="151"/>
      <c r="IE23" s="151"/>
      <c r="IF23" s="151"/>
      <c r="IG23" s="151"/>
      <c r="IH23" s="151"/>
      <c r="II23" s="151"/>
      <c r="IJ23" s="151"/>
      <c r="IK23" s="151"/>
      <c r="IL23" s="151"/>
      <c r="IM23" s="151"/>
      <c r="IN23" s="151"/>
      <c r="IO23" s="151"/>
      <c r="IP23" s="151"/>
      <c r="IQ23" s="151"/>
      <c r="IR23" s="151"/>
      <c r="IS23" s="151"/>
      <c r="IT23" s="151"/>
      <c r="IU23" s="151"/>
      <c r="IV23" s="151"/>
    </row>
    <row r="24" s="76" customFormat="1" ht="9.8" customHeight="1" spans="1:256">
      <c r="A24" s="101"/>
      <c r="B24" s="102" t="s">
        <v>290</v>
      </c>
      <c r="C24" s="105">
        <v>223992.60573</v>
      </c>
      <c r="D24" s="98">
        <v>235850</v>
      </c>
      <c r="E24" s="98">
        <v>235850</v>
      </c>
      <c r="F24" s="106">
        <v>243685.748585</v>
      </c>
      <c r="G24" s="99">
        <f t="shared" si="12"/>
        <v>103.322344110664</v>
      </c>
      <c r="H24" s="100">
        <f t="shared" si="2"/>
        <v>7835.74858499999</v>
      </c>
      <c r="I24" s="131"/>
      <c r="J24" s="128"/>
      <c r="K24" s="109"/>
      <c r="L24" s="98"/>
      <c r="M24" s="98"/>
      <c r="N24" s="98"/>
      <c r="O24" s="99"/>
      <c r="P24" s="100"/>
      <c r="Q24" s="131"/>
      <c r="R24" s="108"/>
      <c r="S24" s="154"/>
      <c r="T24" s="150"/>
      <c r="U24" s="151"/>
      <c r="V24" s="151"/>
      <c r="W24" s="151"/>
      <c r="X24" s="151"/>
      <c r="Y24" s="151"/>
      <c r="Z24" s="151"/>
      <c r="AA24" s="151"/>
      <c r="AB24" s="151"/>
      <c r="AC24" s="151"/>
      <c r="AD24" s="151"/>
      <c r="AE24" s="151"/>
      <c r="AF24" s="151"/>
      <c r="AG24" s="151"/>
      <c r="AH24" s="151"/>
      <c r="AI24" s="151"/>
      <c r="AJ24" s="151"/>
      <c r="AK24" s="151"/>
      <c r="AL24" s="151"/>
      <c r="AM24" s="151"/>
      <c r="AN24" s="151"/>
      <c r="AO24" s="151"/>
      <c r="AP24" s="151"/>
      <c r="AQ24" s="151"/>
      <c r="AR24" s="151"/>
      <c r="AS24" s="151"/>
      <c r="AT24" s="151"/>
      <c r="AU24" s="151"/>
      <c r="AV24" s="151"/>
      <c r="AW24" s="151"/>
      <c r="AX24" s="151"/>
      <c r="AY24" s="151"/>
      <c r="AZ24" s="151"/>
      <c r="BA24" s="151"/>
      <c r="BB24" s="151"/>
      <c r="BC24" s="151"/>
      <c r="BD24" s="151"/>
      <c r="BE24" s="151"/>
      <c r="BF24" s="151"/>
      <c r="BG24" s="151"/>
      <c r="BH24" s="151"/>
      <c r="BI24" s="151"/>
      <c r="BJ24" s="151"/>
      <c r="BK24" s="151"/>
      <c r="BL24" s="151"/>
      <c r="BM24" s="151"/>
      <c r="BN24" s="151"/>
      <c r="BO24" s="151"/>
      <c r="BP24" s="151"/>
      <c r="BQ24" s="151"/>
      <c r="BR24" s="151"/>
      <c r="BS24" s="151"/>
      <c r="BT24" s="151"/>
      <c r="BU24" s="151"/>
      <c r="BV24" s="151"/>
      <c r="BW24" s="151"/>
      <c r="BX24" s="151"/>
      <c r="BY24" s="151"/>
      <c r="BZ24" s="151"/>
      <c r="CA24" s="151"/>
      <c r="CB24" s="151"/>
      <c r="CC24" s="151"/>
      <c r="CD24" s="151"/>
      <c r="CE24" s="151"/>
      <c r="CF24" s="151"/>
      <c r="CG24" s="151"/>
      <c r="CH24" s="151"/>
      <c r="CI24" s="151"/>
      <c r="CJ24" s="151"/>
      <c r="CK24" s="151"/>
      <c r="CL24" s="151"/>
      <c r="CM24" s="151"/>
      <c r="CN24" s="151"/>
      <c r="CO24" s="151"/>
      <c r="CP24" s="151"/>
      <c r="CQ24" s="151"/>
      <c r="CR24" s="151"/>
      <c r="CS24" s="151"/>
      <c r="CT24" s="151"/>
      <c r="CU24" s="151"/>
      <c r="CV24" s="151"/>
      <c r="CW24" s="151"/>
      <c r="CX24" s="151"/>
      <c r="CY24" s="151"/>
      <c r="CZ24" s="151"/>
      <c r="DA24" s="151"/>
      <c r="DB24" s="151"/>
      <c r="DC24" s="151"/>
      <c r="DD24" s="151"/>
      <c r="DE24" s="151"/>
      <c r="DF24" s="151"/>
      <c r="DG24" s="151"/>
      <c r="DH24" s="151"/>
      <c r="DI24" s="151"/>
      <c r="DJ24" s="151"/>
      <c r="DK24" s="151"/>
      <c r="DL24" s="151"/>
      <c r="DM24" s="151"/>
      <c r="DN24" s="151"/>
      <c r="DO24" s="151"/>
      <c r="DP24" s="151"/>
      <c r="DQ24" s="151"/>
      <c r="DR24" s="151"/>
      <c r="DS24" s="151"/>
      <c r="DT24" s="151"/>
      <c r="DU24" s="151"/>
      <c r="DV24" s="151"/>
      <c r="DW24" s="151"/>
      <c r="DX24" s="151"/>
      <c r="DY24" s="151"/>
      <c r="DZ24" s="151"/>
      <c r="EA24" s="151"/>
      <c r="EB24" s="151"/>
      <c r="EC24" s="151"/>
      <c r="ED24" s="151"/>
      <c r="EE24" s="151"/>
      <c r="EF24" s="151"/>
      <c r="EG24" s="151"/>
      <c r="EH24" s="151"/>
      <c r="EI24" s="151"/>
      <c r="EJ24" s="151"/>
      <c r="EK24" s="151"/>
      <c r="EL24" s="151"/>
      <c r="EM24" s="151"/>
      <c r="EN24" s="151"/>
      <c r="EO24" s="151"/>
      <c r="EP24" s="151"/>
      <c r="EQ24" s="151"/>
      <c r="ER24" s="151"/>
      <c r="ES24" s="151"/>
      <c r="ET24" s="151"/>
      <c r="EU24" s="151"/>
      <c r="EV24" s="151"/>
      <c r="EW24" s="151"/>
      <c r="EX24" s="151"/>
      <c r="EY24" s="151"/>
      <c r="EZ24" s="151"/>
      <c r="FA24" s="151"/>
      <c r="FB24" s="151"/>
      <c r="FC24" s="151"/>
      <c r="FD24" s="151"/>
      <c r="FE24" s="151"/>
      <c r="FF24" s="151"/>
      <c r="FG24" s="151"/>
      <c r="FH24" s="151"/>
      <c r="FI24" s="151"/>
      <c r="FJ24" s="151"/>
      <c r="FK24" s="151"/>
      <c r="FL24" s="151"/>
      <c r="FM24" s="151"/>
      <c r="FN24" s="151"/>
      <c r="FO24" s="151"/>
      <c r="FP24" s="151"/>
      <c r="FQ24" s="151"/>
      <c r="FR24" s="151"/>
      <c r="FS24" s="151"/>
      <c r="FT24" s="151"/>
      <c r="FU24" s="151"/>
      <c r="FV24" s="151"/>
      <c r="FW24" s="151"/>
      <c r="FX24" s="151"/>
      <c r="FY24" s="151"/>
      <c r="FZ24" s="151"/>
      <c r="GA24" s="151"/>
      <c r="GB24" s="151"/>
      <c r="GC24" s="151"/>
      <c r="GD24" s="151"/>
      <c r="GE24" s="151"/>
      <c r="GF24" s="151"/>
      <c r="GG24" s="151"/>
      <c r="GH24" s="151"/>
      <c r="GI24" s="151"/>
      <c r="GJ24" s="151"/>
      <c r="GK24" s="151"/>
      <c r="GL24" s="151"/>
      <c r="GM24" s="151"/>
      <c r="GN24" s="151"/>
      <c r="GO24" s="151"/>
      <c r="GP24" s="151"/>
      <c r="GQ24" s="151"/>
      <c r="GR24" s="151"/>
      <c r="GS24" s="151"/>
      <c r="GT24" s="151"/>
      <c r="GU24" s="151"/>
      <c r="GV24" s="151"/>
      <c r="GW24" s="151"/>
      <c r="GX24" s="151"/>
      <c r="GY24" s="151"/>
      <c r="GZ24" s="151"/>
      <c r="HA24" s="151"/>
      <c r="HB24" s="151"/>
      <c r="HC24" s="151"/>
      <c r="HD24" s="151"/>
      <c r="HE24" s="151"/>
      <c r="HF24" s="151"/>
      <c r="HG24" s="151"/>
      <c r="HH24" s="151"/>
      <c r="HI24" s="151"/>
      <c r="HJ24" s="151"/>
      <c r="HK24" s="151"/>
      <c r="HL24" s="151"/>
      <c r="HM24" s="151"/>
      <c r="HN24" s="151"/>
      <c r="HO24" s="151"/>
      <c r="HP24" s="151"/>
      <c r="HQ24" s="151"/>
      <c r="HR24" s="151"/>
      <c r="HS24" s="151"/>
      <c r="HT24" s="151"/>
      <c r="HU24" s="151"/>
      <c r="HV24" s="151"/>
      <c r="HW24" s="151"/>
      <c r="HX24" s="151"/>
      <c r="HY24" s="151"/>
      <c r="HZ24" s="151"/>
      <c r="IA24" s="151"/>
      <c r="IB24" s="151"/>
      <c r="IC24" s="151"/>
      <c r="ID24" s="151"/>
      <c r="IE24" s="151"/>
      <c r="IF24" s="151"/>
      <c r="IG24" s="151"/>
      <c r="IH24" s="151"/>
      <c r="II24" s="151"/>
      <c r="IJ24" s="151"/>
      <c r="IK24" s="151"/>
      <c r="IL24" s="151"/>
      <c r="IM24" s="151"/>
      <c r="IN24" s="151"/>
      <c r="IO24" s="151"/>
      <c r="IP24" s="151"/>
      <c r="IQ24" s="151"/>
      <c r="IR24" s="151"/>
      <c r="IS24" s="151"/>
      <c r="IT24" s="151"/>
      <c r="IU24" s="151"/>
      <c r="IV24" s="151"/>
    </row>
    <row r="25" s="76" customFormat="1" ht="9.8" customHeight="1" spans="1:256">
      <c r="A25" s="110" t="s">
        <v>316</v>
      </c>
      <c r="B25" s="102" t="s">
        <v>317</v>
      </c>
      <c r="C25" s="105">
        <v>9765.35231</v>
      </c>
      <c r="D25" s="98">
        <v>6676.301587</v>
      </c>
      <c r="E25" s="98">
        <v>6676.301587</v>
      </c>
      <c r="F25" s="98">
        <v>12192.592736</v>
      </c>
      <c r="G25" s="99">
        <f t="shared" si="12"/>
        <v>182.624954506867</v>
      </c>
      <c r="H25" s="100">
        <f t="shared" si="2"/>
        <v>5516.291149</v>
      </c>
      <c r="I25" s="124" t="s">
        <v>316</v>
      </c>
      <c r="J25" s="130" t="s">
        <v>318</v>
      </c>
      <c r="K25" s="105">
        <v>5356.96796</v>
      </c>
      <c r="L25" s="98">
        <v>5841.442668</v>
      </c>
      <c r="M25" s="98">
        <v>5841.442668</v>
      </c>
      <c r="N25" s="98">
        <v>17129.729554</v>
      </c>
      <c r="O25" s="99">
        <f t="shared" si="13"/>
        <v>293.244845966534</v>
      </c>
      <c r="P25" s="100">
        <f t="shared" si="14"/>
        <v>11288.286886</v>
      </c>
      <c r="Q25" s="124" t="s">
        <v>316</v>
      </c>
      <c r="R25" s="157" t="s">
        <v>319</v>
      </c>
      <c r="S25" s="155">
        <v>-4937.136818</v>
      </c>
      <c r="T25" s="156"/>
      <c r="U25" s="151"/>
      <c r="V25" s="151"/>
      <c r="W25" s="151"/>
      <c r="X25" s="151"/>
      <c r="Y25" s="151"/>
      <c r="Z25" s="151"/>
      <c r="AA25" s="151"/>
      <c r="AB25" s="151"/>
      <c r="AC25" s="151"/>
      <c r="AD25" s="151"/>
      <c r="AE25" s="151"/>
      <c r="AF25" s="151"/>
      <c r="AG25" s="151"/>
      <c r="AH25" s="151"/>
      <c r="AI25" s="151"/>
      <c r="AJ25" s="151"/>
      <c r="AK25" s="151"/>
      <c r="AL25" s="151"/>
      <c r="AM25" s="151"/>
      <c r="AN25" s="151"/>
      <c r="AO25" s="151"/>
      <c r="AP25" s="151"/>
      <c r="AQ25" s="151"/>
      <c r="AR25" s="151"/>
      <c r="AS25" s="151"/>
      <c r="AT25" s="151"/>
      <c r="AU25" s="151"/>
      <c r="AV25" s="151"/>
      <c r="AW25" s="151"/>
      <c r="AX25" s="151"/>
      <c r="AY25" s="151"/>
      <c r="AZ25" s="151"/>
      <c r="BA25" s="151"/>
      <c r="BB25" s="151"/>
      <c r="BC25" s="151"/>
      <c r="BD25" s="151"/>
      <c r="BE25" s="151"/>
      <c r="BF25" s="151"/>
      <c r="BG25" s="151"/>
      <c r="BH25" s="151"/>
      <c r="BI25" s="151"/>
      <c r="BJ25" s="151"/>
      <c r="BK25" s="151"/>
      <c r="BL25" s="151"/>
      <c r="BM25" s="151"/>
      <c r="BN25" s="151"/>
      <c r="BO25" s="151"/>
      <c r="BP25" s="151"/>
      <c r="BQ25" s="151"/>
      <c r="BR25" s="151"/>
      <c r="BS25" s="151"/>
      <c r="BT25" s="151"/>
      <c r="BU25" s="151"/>
      <c r="BV25" s="151"/>
      <c r="BW25" s="151"/>
      <c r="BX25" s="151"/>
      <c r="BY25" s="151"/>
      <c r="BZ25" s="151"/>
      <c r="CA25" s="151"/>
      <c r="CB25" s="151"/>
      <c r="CC25" s="151"/>
      <c r="CD25" s="151"/>
      <c r="CE25" s="151"/>
      <c r="CF25" s="151"/>
      <c r="CG25" s="151"/>
      <c r="CH25" s="151"/>
      <c r="CI25" s="151"/>
      <c r="CJ25" s="151"/>
      <c r="CK25" s="151"/>
      <c r="CL25" s="151"/>
      <c r="CM25" s="151"/>
      <c r="CN25" s="151"/>
      <c r="CO25" s="151"/>
      <c r="CP25" s="151"/>
      <c r="CQ25" s="151"/>
      <c r="CR25" s="151"/>
      <c r="CS25" s="151"/>
      <c r="CT25" s="151"/>
      <c r="CU25" s="151"/>
      <c r="CV25" s="151"/>
      <c r="CW25" s="151"/>
      <c r="CX25" s="151"/>
      <c r="CY25" s="151"/>
      <c r="CZ25" s="151"/>
      <c r="DA25" s="151"/>
      <c r="DB25" s="151"/>
      <c r="DC25" s="151"/>
      <c r="DD25" s="151"/>
      <c r="DE25" s="151"/>
      <c r="DF25" s="151"/>
      <c r="DG25" s="151"/>
      <c r="DH25" s="151"/>
      <c r="DI25" s="151"/>
      <c r="DJ25" s="151"/>
      <c r="DK25" s="151"/>
      <c r="DL25" s="151"/>
      <c r="DM25" s="151"/>
      <c r="DN25" s="151"/>
      <c r="DO25" s="151"/>
      <c r="DP25" s="151"/>
      <c r="DQ25" s="151"/>
      <c r="DR25" s="151"/>
      <c r="DS25" s="151"/>
      <c r="DT25" s="151"/>
      <c r="DU25" s="151"/>
      <c r="DV25" s="151"/>
      <c r="DW25" s="151"/>
      <c r="DX25" s="151"/>
      <c r="DY25" s="151"/>
      <c r="DZ25" s="151"/>
      <c r="EA25" s="151"/>
      <c r="EB25" s="151"/>
      <c r="EC25" s="151"/>
      <c r="ED25" s="151"/>
      <c r="EE25" s="151"/>
      <c r="EF25" s="151"/>
      <c r="EG25" s="151"/>
      <c r="EH25" s="151"/>
      <c r="EI25" s="151"/>
      <c r="EJ25" s="151"/>
      <c r="EK25" s="151"/>
      <c r="EL25" s="151"/>
      <c r="EM25" s="151"/>
      <c r="EN25" s="151"/>
      <c r="EO25" s="151"/>
      <c r="EP25" s="151"/>
      <c r="EQ25" s="151"/>
      <c r="ER25" s="151"/>
      <c r="ES25" s="151"/>
      <c r="ET25" s="151"/>
      <c r="EU25" s="151"/>
      <c r="EV25" s="151"/>
      <c r="EW25" s="151"/>
      <c r="EX25" s="151"/>
      <c r="EY25" s="151"/>
      <c r="EZ25" s="151"/>
      <c r="FA25" s="151"/>
      <c r="FB25" s="151"/>
      <c r="FC25" s="151"/>
      <c r="FD25" s="151"/>
      <c r="FE25" s="151"/>
      <c r="FF25" s="151"/>
      <c r="FG25" s="151"/>
      <c r="FH25" s="151"/>
      <c r="FI25" s="151"/>
      <c r="FJ25" s="151"/>
      <c r="FK25" s="151"/>
      <c r="FL25" s="151"/>
      <c r="FM25" s="151"/>
      <c r="FN25" s="151"/>
      <c r="FO25" s="151"/>
      <c r="FP25" s="151"/>
      <c r="FQ25" s="151"/>
      <c r="FR25" s="151"/>
      <c r="FS25" s="151"/>
      <c r="FT25" s="151"/>
      <c r="FU25" s="151"/>
      <c r="FV25" s="151"/>
      <c r="FW25" s="151"/>
      <c r="FX25" s="151"/>
      <c r="FY25" s="151"/>
      <c r="FZ25" s="151"/>
      <c r="GA25" s="151"/>
      <c r="GB25" s="151"/>
      <c r="GC25" s="151"/>
      <c r="GD25" s="151"/>
      <c r="GE25" s="151"/>
      <c r="GF25" s="151"/>
      <c r="GG25" s="151"/>
      <c r="GH25" s="151"/>
      <c r="GI25" s="151"/>
      <c r="GJ25" s="151"/>
      <c r="GK25" s="151"/>
      <c r="GL25" s="151"/>
      <c r="GM25" s="151"/>
      <c r="GN25" s="151"/>
      <c r="GO25" s="151"/>
      <c r="GP25" s="151"/>
      <c r="GQ25" s="151"/>
      <c r="GR25" s="151"/>
      <c r="GS25" s="151"/>
      <c r="GT25" s="151"/>
      <c r="GU25" s="151"/>
      <c r="GV25" s="151"/>
      <c r="GW25" s="151"/>
      <c r="GX25" s="151"/>
      <c r="GY25" s="151"/>
      <c r="GZ25" s="151"/>
      <c r="HA25" s="151"/>
      <c r="HB25" s="151"/>
      <c r="HC25" s="151"/>
      <c r="HD25" s="151"/>
      <c r="HE25" s="151"/>
      <c r="HF25" s="151"/>
      <c r="HG25" s="151"/>
      <c r="HH25" s="151"/>
      <c r="HI25" s="151"/>
      <c r="HJ25" s="151"/>
      <c r="HK25" s="151"/>
      <c r="HL25" s="151"/>
      <c r="HM25" s="151"/>
      <c r="HN25" s="151"/>
      <c r="HO25" s="151"/>
      <c r="HP25" s="151"/>
      <c r="HQ25" s="151"/>
      <c r="HR25" s="151"/>
      <c r="HS25" s="151"/>
      <c r="HT25" s="151"/>
      <c r="HU25" s="151"/>
      <c r="HV25" s="151"/>
      <c r="HW25" s="151"/>
      <c r="HX25" s="151"/>
      <c r="HY25" s="151"/>
      <c r="HZ25" s="151"/>
      <c r="IA25" s="151"/>
      <c r="IB25" s="151"/>
      <c r="IC25" s="151"/>
      <c r="ID25" s="151"/>
      <c r="IE25" s="151"/>
      <c r="IF25" s="151"/>
      <c r="IG25" s="151"/>
      <c r="IH25" s="151"/>
      <c r="II25" s="151"/>
      <c r="IJ25" s="151"/>
      <c r="IK25" s="151"/>
      <c r="IL25" s="151"/>
      <c r="IM25" s="151"/>
      <c r="IN25" s="151"/>
      <c r="IO25" s="151"/>
      <c r="IP25" s="151"/>
      <c r="IQ25" s="151"/>
      <c r="IR25" s="151"/>
      <c r="IS25" s="151"/>
      <c r="IT25" s="151"/>
      <c r="IU25" s="151"/>
      <c r="IV25" s="151"/>
    </row>
    <row r="26" s="76" customFormat="1" ht="9.8" customHeight="1" spans="1:256">
      <c r="A26" s="101"/>
      <c r="B26" s="102" t="s">
        <v>286</v>
      </c>
      <c r="C26" s="105">
        <v>8262.060126</v>
      </c>
      <c r="D26" s="98">
        <v>4900</v>
      </c>
      <c r="E26" s="98">
        <v>4900</v>
      </c>
      <c r="F26" s="106">
        <v>7502.031373</v>
      </c>
      <c r="G26" s="99">
        <f t="shared" si="12"/>
        <v>153.102681081633</v>
      </c>
      <c r="H26" s="100">
        <f t="shared" si="2"/>
        <v>2602.031373</v>
      </c>
      <c r="I26" s="131"/>
      <c r="J26" s="132" t="s">
        <v>320</v>
      </c>
      <c r="K26" s="105">
        <v>4843.53047</v>
      </c>
      <c r="L26" s="98">
        <v>5248.302668</v>
      </c>
      <c r="M26" s="98">
        <v>5248.302668</v>
      </c>
      <c r="N26" s="106">
        <v>5442.196381</v>
      </c>
      <c r="O26" s="99">
        <f t="shared" si="13"/>
        <v>103.694407987981</v>
      </c>
      <c r="P26" s="100">
        <f t="shared" si="14"/>
        <v>193.893712999999</v>
      </c>
      <c r="Q26" s="131"/>
      <c r="R26" s="157" t="s">
        <v>321</v>
      </c>
      <c r="S26" s="155">
        <v>49122.477824</v>
      </c>
      <c r="T26" s="150"/>
      <c r="U26" s="151"/>
      <c r="V26" s="151"/>
      <c r="W26" s="151"/>
      <c r="X26" s="151"/>
      <c r="Y26" s="151"/>
      <c r="Z26" s="151"/>
      <c r="AA26" s="151"/>
      <c r="AB26" s="151"/>
      <c r="AC26" s="151"/>
      <c r="AD26" s="151"/>
      <c r="AE26" s="151"/>
      <c r="AF26" s="151"/>
      <c r="AG26" s="151"/>
      <c r="AH26" s="151"/>
      <c r="AI26" s="151"/>
      <c r="AJ26" s="151"/>
      <c r="AK26" s="151"/>
      <c r="AL26" s="151"/>
      <c r="AM26" s="151"/>
      <c r="AN26" s="151"/>
      <c r="AO26" s="151"/>
      <c r="AP26" s="151"/>
      <c r="AQ26" s="151"/>
      <c r="AR26" s="151"/>
      <c r="AS26" s="151"/>
      <c r="AT26" s="151"/>
      <c r="AU26" s="151"/>
      <c r="AV26" s="151"/>
      <c r="AW26" s="151"/>
      <c r="AX26" s="151"/>
      <c r="AY26" s="151"/>
      <c r="AZ26" s="151"/>
      <c r="BA26" s="151"/>
      <c r="BB26" s="151"/>
      <c r="BC26" s="151"/>
      <c r="BD26" s="151"/>
      <c r="BE26" s="151"/>
      <c r="BF26" s="151"/>
      <c r="BG26" s="151"/>
      <c r="BH26" s="151"/>
      <c r="BI26" s="151"/>
      <c r="BJ26" s="151"/>
      <c r="BK26" s="151"/>
      <c r="BL26" s="151"/>
      <c r="BM26" s="151"/>
      <c r="BN26" s="151"/>
      <c r="BO26" s="151"/>
      <c r="BP26" s="151"/>
      <c r="BQ26" s="151"/>
      <c r="BR26" s="151"/>
      <c r="BS26" s="151"/>
      <c r="BT26" s="151"/>
      <c r="BU26" s="151"/>
      <c r="BV26" s="151"/>
      <c r="BW26" s="151"/>
      <c r="BX26" s="151"/>
      <c r="BY26" s="151"/>
      <c r="BZ26" s="151"/>
      <c r="CA26" s="151"/>
      <c r="CB26" s="151"/>
      <c r="CC26" s="151"/>
      <c r="CD26" s="151"/>
      <c r="CE26" s="151"/>
      <c r="CF26" s="151"/>
      <c r="CG26" s="151"/>
      <c r="CH26" s="151"/>
      <c r="CI26" s="151"/>
      <c r="CJ26" s="151"/>
      <c r="CK26" s="151"/>
      <c r="CL26" s="151"/>
      <c r="CM26" s="151"/>
      <c r="CN26" s="151"/>
      <c r="CO26" s="151"/>
      <c r="CP26" s="151"/>
      <c r="CQ26" s="151"/>
      <c r="CR26" s="151"/>
      <c r="CS26" s="151"/>
      <c r="CT26" s="151"/>
      <c r="CU26" s="151"/>
      <c r="CV26" s="151"/>
      <c r="CW26" s="151"/>
      <c r="CX26" s="151"/>
      <c r="CY26" s="151"/>
      <c r="CZ26" s="151"/>
      <c r="DA26" s="151"/>
      <c r="DB26" s="151"/>
      <c r="DC26" s="151"/>
      <c r="DD26" s="151"/>
      <c r="DE26" s="151"/>
      <c r="DF26" s="151"/>
      <c r="DG26" s="151"/>
      <c r="DH26" s="151"/>
      <c r="DI26" s="151"/>
      <c r="DJ26" s="151"/>
      <c r="DK26" s="151"/>
      <c r="DL26" s="151"/>
      <c r="DM26" s="151"/>
      <c r="DN26" s="151"/>
      <c r="DO26" s="151"/>
      <c r="DP26" s="151"/>
      <c r="DQ26" s="151"/>
      <c r="DR26" s="151"/>
      <c r="DS26" s="151"/>
      <c r="DT26" s="151"/>
      <c r="DU26" s="151"/>
      <c r="DV26" s="151"/>
      <c r="DW26" s="151"/>
      <c r="DX26" s="151"/>
      <c r="DY26" s="151"/>
      <c r="DZ26" s="151"/>
      <c r="EA26" s="151"/>
      <c r="EB26" s="151"/>
      <c r="EC26" s="151"/>
      <c r="ED26" s="151"/>
      <c r="EE26" s="151"/>
      <c r="EF26" s="151"/>
      <c r="EG26" s="151"/>
      <c r="EH26" s="151"/>
      <c r="EI26" s="151"/>
      <c r="EJ26" s="151"/>
      <c r="EK26" s="151"/>
      <c r="EL26" s="151"/>
      <c r="EM26" s="151"/>
      <c r="EN26" s="151"/>
      <c r="EO26" s="151"/>
      <c r="EP26" s="151"/>
      <c r="EQ26" s="151"/>
      <c r="ER26" s="151"/>
      <c r="ES26" s="151"/>
      <c r="ET26" s="151"/>
      <c r="EU26" s="151"/>
      <c r="EV26" s="151"/>
      <c r="EW26" s="151"/>
      <c r="EX26" s="151"/>
      <c r="EY26" s="151"/>
      <c r="EZ26" s="151"/>
      <c r="FA26" s="151"/>
      <c r="FB26" s="151"/>
      <c r="FC26" s="151"/>
      <c r="FD26" s="151"/>
      <c r="FE26" s="151"/>
      <c r="FF26" s="151"/>
      <c r="FG26" s="151"/>
      <c r="FH26" s="151"/>
      <c r="FI26" s="151"/>
      <c r="FJ26" s="151"/>
      <c r="FK26" s="151"/>
      <c r="FL26" s="151"/>
      <c r="FM26" s="151"/>
      <c r="FN26" s="151"/>
      <c r="FO26" s="151"/>
      <c r="FP26" s="151"/>
      <c r="FQ26" s="151"/>
      <c r="FR26" s="151"/>
      <c r="FS26" s="151"/>
      <c r="FT26" s="151"/>
      <c r="FU26" s="151"/>
      <c r="FV26" s="151"/>
      <c r="FW26" s="151"/>
      <c r="FX26" s="151"/>
      <c r="FY26" s="151"/>
      <c r="FZ26" s="151"/>
      <c r="GA26" s="151"/>
      <c r="GB26" s="151"/>
      <c r="GC26" s="151"/>
      <c r="GD26" s="151"/>
      <c r="GE26" s="151"/>
      <c r="GF26" s="151"/>
      <c r="GG26" s="151"/>
      <c r="GH26" s="151"/>
      <c r="GI26" s="151"/>
      <c r="GJ26" s="151"/>
      <c r="GK26" s="151"/>
      <c r="GL26" s="151"/>
      <c r="GM26" s="151"/>
      <c r="GN26" s="151"/>
      <c r="GO26" s="151"/>
      <c r="GP26" s="151"/>
      <c r="GQ26" s="151"/>
      <c r="GR26" s="151"/>
      <c r="GS26" s="151"/>
      <c r="GT26" s="151"/>
      <c r="GU26" s="151"/>
      <c r="GV26" s="151"/>
      <c r="GW26" s="151"/>
      <c r="GX26" s="151"/>
      <c r="GY26" s="151"/>
      <c r="GZ26" s="151"/>
      <c r="HA26" s="151"/>
      <c r="HB26" s="151"/>
      <c r="HC26" s="151"/>
      <c r="HD26" s="151"/>
      <c r="HE26" s="151"/>
      <c r="HF26" s="151"/>
      <c r="HG26" s="151"/>
      <c r="HH26" s="151"/>
      <c r="HI26" s="151"/>
      <c r="HJ26" s="151"/>
      <c r="HK26" s="151"/>
      <c r="HL26" s="151"/>
      <c r="HM26" s="151"/>
      <c r="HN26" s="151"/>
      <c r="HO26" s="151"/>
      <c r="HP26" s="151"/>
      <c r="HQ26" s="151"/>
      <c r="HR26" s="151"/>
      <c r="HS26" s="151"/>
      <c r="HT26" s="151"/>
      <c r="HU26" s="151"/>
      <c r="HV26" s="151"/>
      <c r="HW26" s="151"/>
      <c r="HX26" s="151"/>
      <c r="HY26" s="151"/>
      <c r="HZ26" s="151"/>
      <c r="IA26" s="151"/>
      <c r="IB26" s="151"/>
      <c r="IC26" s="151"/>
      <c r="ID26" s="151"/>
      <c r="IE26" s="151"/>
      <c r="IF26" s="151"/>
      <c r="IG26" s="151"/>
      <c r="IH26" s="151"/>
      <c r="II26" s="151"/>
      <c r="IJ26" s="151"/>
      <c r="IK26" s="151"/>
      <c r="IL26" s="151"/>
      <c r="IM26" s="151"/>
      <c r="IN26" s="151"/>
      <c r="IO26" s="151"/>
      <c r="IP26" s="151"/>
      <c r="IQ26" s="151"/>
      <c r="IR26" s="151"/>
      <c r="IS26" s="151"/>
      <c r="IT26" s="151"/>
      <c r="IU26" s="151"/>
      <c r="IV26" s="151"/>
    </row>
    <row r="27" s="76" customFormat="1" ht="9.8" customHeight="1" spans="1:256">
      <c r="A27" s="101"/>
      <c r="B27" s="102" t="s">
        <v>289</v>
      </c>
      <c r="C27" s="105">
        <v>1096.221778</v>
      </c>
      <c r="D27" s="98">
        <v>1522.301587</v>
      </c>
      <c r="E27" s="98">
        <v>1522.301587</v>
      </c>
      <c r="F27" s="106">
        <v>1641.290543</v>
      </c>
      <c r="G27" s="99">
        <f t="shared" si="12"/>
        <v>107.816385203571</v>
      </c>
      <c r="H27" s="100">
        <f t="shared" si="2"/>
        <v>118.988956</v>
      </c>
      <c r="I27" s="131"/>
      <c r="J27" s="128"/>
      <c r="K27" s="136"/>
      <c r="L27" s="137"/>
      <c r="M27" s="137"/>
      <c r="N27" s="137"/>
      <c r="O27" s="99"/>
      <c r="P27" s="111"/>
      <c r="Q27" s="131"/>
      <c r="R27" s="159"/>
      <c r="S27" s="154"/>
      <c r="T27" s="150"/>
      <c r="U27" s="151"/>
      <c r="V27" s="151"/>
      <c r="W27" s="151"/>
      <c r="X27" s="151"/>
      <c r="Y27" s="151"/>
      <c r="Z27" s="151"/>
      <c r="AA27" s="151"/>
      <c r="AB27" s="151"/>
      <c r="AC27" s="151"/>
      <c r="AD27" s="151"/>
      <c r="AE27" s="151"/>
      <c r="AF27" s="151"/>
      <c r="AG27" s="151"/>
      <c r="AH27" s="151"/>
      <c r="AI27" s="151"/>
      <c r="AJ27" s="151"/>
      <c r="AK27" s="151"/>
      <c r="AL27" s="151"/>
      <c r="AM27" s="151"/>
      <c r="AN27" s="151"/>
      <c r="AO27" s="151"/>
      <c r="AP27" s="151"/>
      <c r="AQ27" s="151"/>
      <c r="AR27" s="151"/>
      <c r="AS27" s="151"/>
      <c r="AT27" s="151"/>
      <c r="AU27" s="151"/>
      <c r="AV27" s="151"/>
      <c r="AW27" s="151"/>
      <c r="AX27" s="151"/>
      <c r="AY27" s="151"/>
      <c r="AZ27" s="151"/>
      <c r="BA27" s="151"/>
      <c r="BB27" s="151"/>
      <c r="BC27" s="151"/>
      <c r="BD27" s="151"/>
      <c r="BE27" s="151"/>
      <c r="BF27" s="151"/>
      <c r="BG27" s="151"/>
      <c r="BH27" s="151"/>
      <c r="BI27" s="151"/>
      <c r="BJ27" s="151"/>
      <c r="BK27" s="151"/>
      <c r="BL27" s="151"/>
      <c r="BM27" s="151"/>
      <c r="BN27" s="151"/>
      <c r="BO27" s="151"/>
      <c r="BP27" s="151"/>
      <c r="BQ27" s="151"/>
      <c r="BR27" s="151"/>
      <c r="BS27" s="151"/>
      <c r="BT27" s="151"/>
      <c r="BU27" s="151"/>
      <c r="BV27" s="151"/>
      <c r="BW27" s="151"/>
      <c r="BX27" s="151"/>
      <c r="BY27" s="151"/>
      <c r="BZ27" s="151"/>
      <c r="CA27" s="151"/>
      <c r="CB27" s="151"/>
      <c r="CC27" s="151"/>
      <c r="CD27" s="151"/>
      <c r="CE27" s="151"/>
      <c r="CF27" s="151"/>
      <c r="CG27" s="151"/>
      <c r="CH27" s="151"/>
      <c r="CI27" s="151"/>
      <c r="CJ27" s="151"/>
      <c r="CK27" s="151"/>
      <c r="CL27" s="151"/>
      <c r="CM27" s="151"/>
      <c r="CN27" s="151"/>
      <c r="CO27" s="151"/>
      <c r="CP27" s="151"/>
      <c r="CQ27" s="151"/>
      <c r="CR27" s="151"/>
      <c r="CS27" s="151"/>
      <c r="CT27" s="151"/>
      <c r="CU27" s="151"/>
      <c r="CV27" s="151"/>
      <c r="CW27" s="151"/>
      <c r="CX27" s="151"/>
      <c r="CY27" s="151"/>
      <c r="CZ27" s="151"/>
      <c r="DA27" s="151"/>
      <c r="DB27" s="151"/>
      <c r="DC27" s="151"/>
      <c r="DD27" s="151"/>
      <c r="DE27" s="151"/>
      <c r="DF27" s="151"/>
      <c r="DG27" s="151"/>
      <c r="DH27" s="151"/>
      <c r="DI27" s="151"/>
      <c r="DJ27" s="151"/>
      <c r="DK27" s="151"/>
      <c r="DL27" s="151"/>
      <c r="DM27" s="151"/>
      <c r="DN27" s="151"/>
      <c r="DO27" s="151"/>
      <c r="DP27" s="151"/>
      <c r="DQ27" s="151"/>
      <c r="DR27" s="151"/>
      <c r="DS27" s="151"/>
      <c r="DT27" s="151"/>
      <c r="DU27" s="151"/>
      <c r="DV27" s="151"/>
      <c r="DW27" s="151"/>
      <c r="DX27" s="151"/>
      <c r="DY27" s="151"/>
      <c r="DZ27" s="151"/>
      <c r="EA27" s="151"/>
      <c r="EB27" s="151"/>
      <c r="EC27" s="151"/>
      <c r="ED27" s="151"/>
      <c r="EE27" s="151"/>
      <c r="EF27" s="151"/>
      <c r="EG27" s="151"/>
      <c r="EH27" s="151"/>
      <c r="EI27" s="151"/>
      <c r="EJ27" s="151"/>
      <c r="EK27" s="151"/>
      <c r="EL27" s="151"/>
      <c r="EM27" s="151"/>
      <c r="EN27" s="151"/>
      <c r="EO27" s="151"/>
      <c r="EP27" s="151"/>
      <c r="EQ27" s="151"/>
      <c r="ER27" s="151"/>
      <c r="ES27" s="151"/>
      <c r="ET27" s="151"/>
      <c r="EU27" s="151"/>
      <c r="EV27" s="151"/>
      <c r="EW27" s="151"/>
      <c r="EX27" s="151"/>
      <c r="EY27" s="151"/>
      <c r="EZ27" s="151"/>
      <c r="FA27" s="151"/>
      <c r="FB27" s="151"/>
      <c r="FC27" s="151"/>
      <c r="FD27" s="151"/>
      <c r="FE27" s="151"/>
      <c r="FF27" s="151"/>
      <c r="FG27" s="151"/>
      <c r="FH27" s="151"/>
      <c r="FI27" s="151"/>
      <c r="FJ27" s="151"/>
      <c r="FK27" s="151"/>
      <c r="FL27" s="151"/>
      <c r="FM27" s="151"/>
      <c r="FN27" s="151"/>
      <c r="FO27" s="151"/>
      <c r="FP27" s="151"/>
      <c r="FQ27" s="151"/>
      <c r="FR27" s="151"/>
      <c r="FS27" s="151"/>
      <c r="FT27" s="151"/>
      <c r="FU27" s="151"/>
      <c r="FV27" s="151"/>
      <c r="FW27" s="151"/>
      <c r="FX27" s="151"/>
      <c r="FY27" s="151"/>
      <c r="FZ27" s="151"/>
      <c r="GA27" s="151"/>
      <c r="GB27" s="151"/>
      <c r="GC27" s="151"/>
      <c r="GD27" s="151"/>
      <c r="GE27" s="151"/>
      <c r="GF27" s="151"/>
      <c r="GG27" s="151"/>
      <c r="GH27" s="151"/>
      <c r="GI27" s="151"/>
      <c r="GJ27" s="151"/>
      <c r="GK27" s="151"/>
      <c r="GL27" s="151"/>
      <c r="GM27" s="151"/>
      <c r="GN27" s="151"/>
      <c r="GO27" s="151"/>
      <c r="GP27" s="151"/>
      <c r="GQ27" s="151"/>
      <c r="GR27" s="151"/>
      <c r="GS27" s="151"/>
      <c r="GT27" s="151"/>
      <c r="GU27" s="151"/>
      <c r="GV27" s="151"/>
      <c r="GW27" s="151"/>
      <c r="GX27" s="151"/>
      <c r="GY27" s="151"/>
      <c r="GZ27" s="151"/>
      <c r="HA27" s="151"/>
      <c r="HB27" s="151"/>
      <c r="HC27" s="151"/>
      <c r="HD27" s="151"/>
      <c r="HE27" s="151"/>
      <c r="HF27" s="151"/>
      <c r="HG27" s="151"/>
      <c r="HH27" s="151"/>
      <c r="HI27" s="151"/>
      <c r="HJ27" s="151"/>
      <c r="HK27" s="151"/>
      <c r="HL27" s="151"/>
      <c r="HM27" s="151"/>
      <c r="HN27" s="151"/>
      <c r="HO27" s="151"/>
      <c r="HP27" s="151"/>
      <c r="HQ27" s="151"/>
      <c r="HR27" s="151"/>
      <c r="HS27" s="151"/>
      <c r="HT27" s="151"/>
      <c r="HU27" s="151"/>
      <c r="HV27" s="151"/>
      <c r="HW27" s="151"/>
      <c r="HX27" s="151"/>
      <c r="HY27" s="151"/>
      <c r="HZ27" s="151"/>
      <c r="IA27" s="151"/>
      <c r="IB27" s="151"/>
      <c r="IC27" s="151"/>
      <c r="ID27" s="151"/>
      <c r="IE27" s="151"/>
      <c r="IF27" s="151"/>
      <c r="IG27" s="151"/>
      <c r="IH27" s="151"/>
      <c r="II27" s="151"/>
      <c r="IJ27" s="151"/>
      <c r="IK27" s="151"/>
      <c r="IL27" s="151"/>
      <c r="IM27" s="151"/>
      <c r="IN27" s="151"/>
      <c r="IO27" s="151"/>
      <c r="IP27" s="151"/>
      <c r="IQ27" s="151"/>
      <c r="IR27" s="151"/>
      <c r="IS27" s="151"/>
      <c r="IT27" s="151"/>
      <c r="IU27" s="151"/>
      <c r="IV27" s="151"/>
    </row>
    <row r="28" s="76" customFormat="1" ht="9.8" customHeight="1" spans="1:256">
      <c r="A28" s="101"/>
      <c r="B28" s="102" t="s">
        <v>63</v>
      </c>
      <c r="C28" s="105">
        <v>330</v>
      </c>
      <c r="D28" s="98">
        <v>254</v>
      </c>
      <c r="E28" s="98">
        <v>254</v>
      </c>
      <c r="F28" s="98">
        <v>3024.727722</v>
      </c>
      <c r="G28" s="99">
        <f t="shared" si="12"/>
        <v>1190.83768582677</v>
      </c>
      <c r="H28" s="100">
        <f t="shared" si="2"/>
        <v>2770.727722</v>
      </c>
      <c r="I28" s="131"/>
      <c r="J28" s="128"/>
      <c r="K28" s="136"/>
      <c r="L28" s="137"/>
      <c r="M28" s="137"/>
      <c r="N28" s="137"/>
      <c r="O28" s="99"/>
      <c r="P28" s="111"/>
      <c r="Q28" s="131"/>
      <c r="R28" s="159"/>
      <c r="S28" s="154"/>
      <c r="T28" s="150"/>
      <c r="U28" s="151"/>
      <c r="V28" s="151"/>
      <c r="W28" s="151"/>
      <c r="X28" s="151"/>
      <c r="Y28" s="151"/>
      <c r="Z28" s="151"/>
      <c r="AA28" s="151"/>
      <c r="AB28" s="151"/>
      <c r="AC28" s="151"/>
      <c r="AD28" s="151"/>
      <c r="AE28" s="151"/>
      <c r="AF28" s="151"/>
      <c r="AG28" s="151"/>
      <c r="AH28" s="151"/>
      <c r="AI28" s="151"/>
      <c r="AJ28" s="151"/>
      <c r="AK28" s="151"/>
      <c r="AL28" s="151"/>
      <c r="AM28" s="151"/>
      <c r="AN28" s="151"/>
      <c r="AO28" s="151"/>
      <c r="AP28" s="151"/>
      <c r="AQ28" s="151"/>
      <c r="AR28" s="151"/>
      <c r="AS28" s="151"/>
      <c r="AT28" s="151"/>
      <c r="AU28" s="151"/>
      <c r="AV28" s="151"/>
      <c r="AW28" s="151"/>
      <c r="AX28" s="151"/>
      <c r="AY28" s="151"/>
      <c r="AZ28" s="151"/>
      <c r="BA28" s="151"/>
      <c r="BB28" s="151"/>
      <c r="BC28" s="151"/>
      <c r="BD28" s="151"/>
      <c r="BE28" s="151"/>
      <c r="BF28" s="151"/>
      <c r="BG28" s="151"/>
      <c r="BH28" s="151"/>
      <c r="BI28" s="151"/>
      <c r="BJ28" s="151"/>
      <c r="BK28" s="151"/>
      <c r="BL28" s="151"/>
      <c r="BM28" s="151"/>
      <c r="BN28" s="151"/>
      <c r="BO28" s="151"/>
      <c r="BP28" s="151"/>
      <c r="BQ28" s="151"/>
      <c r="BR28" s="151"/>
      <c r="BS28" s="151"/>
      <c r="BT28" s="151"/>
      <c r="BU28" s="151"/>
      <c r="BV28" s="151"/>
      <c r="BW28" s="151"/>
      <c r="BX28" s="151"/>
      <c r="BY28" s="151"/>
      <c r="BZ28" s="151"/>
      <c r="CA28" s="151"/>
      <c r="CB28" s="151"/>
      <c r="CC28" s="151"/>
      <c r="CD28" s="151"/>
      <c r="CE28" s="151"/>
      <c r="CF28" s="151"/>
      <c r="CG28" s="151"/>
      <c r="CH28" s="151"/>
      <c r="CI28" s="151"/>
      <c r="CJ28" s="151"/>
      <c r="CK28" s="151"/>
      <c r="CL28" s="151"/>
      <c r="CM28" s="151"/>
      <c r="CN28" s="151"/>
      <c r="CO28" s="151"/>
      <c r="CP28" s="151"/>
      <c r="CQ28" s="151"/>
      <c r="CR28" s="151"/>
      <c r="CS28" s="151"/>
      <c r="CT28" s="151"/>
      <c r="CU28" s="151"/>
      <c r="CV28" s="151"/>
      <c r="CW28" s="151"/>
      <c r="CX28" s="151"/>
      <c r="CY28" s="151"/>
      <c r="CZ28" s="151"/>
      <c r="DA28" s="151"/>
      <c r="DB28" s="151"/>
      <c r="DC28" s="151"/>
      <c r="DD28" s="151"/>
      <c r="DE28" s="151"/>
      <c r="DF28" s="151"/>
      <c r="DG28" s="151"/>
      <c r="DH28" s="151"/>
      <c r="DI28" s="151"/>
      <c r="DJ28" s="151"/>
      <c r="DK28" s="151"/>
      <c r="DL28" s="151"/>
      <c r="DM28" s="151"/>
      <c r="DN28" s="151"/>
      <c r="DO28" s="151"/>
      <c r="DP28" s="151"/>
      <c r="DQ28" s="151"/>
      <c r="DR28" s="151"/>
      <c r="DS28" s="151"/>
      <c r="DT28" s="151"/>
      <c r="DU28" s="151"/>
      <c r="DV28" s="151"/>
      <c r="DW28" s="151"/>
      <c r="DX28" s="151"/>
      <c r="DY28" s="151"/>
      <c r="DZ28" s="151"/>
      <c r="EA28" s="151"/>
      <c r="EB28" s="151"/>
      <c r="EC28" s="151"/>
      <c r="ED28" s="151"/>
      <c r="EE28" s="151"/>
      <c r="EF28" s="151"/>
      <c r="EG28" s="151"/>
      <c r="EH28" s="151"/>
      <c r="EI28" s="151"/>
      <c r="EJ28" s="151"/>
      <c r="EK28" s="151"/>
      <c r="EL28" s="151"/>
      <c r="EM28" s="151"/>
      <c r="EN28" s="151"/>
      <c r="EO28" s="151"/>
      <c r="EP28" s="151"/>
      <c r="EQ28" s="151"/>
      <c r="ER28" s="151"/>
      <c r="ES28" s="151"/>
      <c r="ET28" s="151"/>
      <c r="EU28" s="151"/>
      <c r="EV28" s="151"/>
      <c r="EW28" s="151"/>
      <c r="EX28" s="151"/>
      <c r="EY28" s="151"/>
      <c r="EZ28" s="151"/>
      <c r="FA28" s="151"/>
      <c r="FB28" s="151"/>
      <c r="FC28" s="151"/>
      <c r="FD28" s="151"/>
      <c r="FE28" s="151"/>
      <c r="FF28" s="151"/>
      <c r="FG28" s="151"/>
      <c r="FH28" s="151"/>
      <c r="FI28" s="151"/>
      <c r="FJ28" s="151"/>
      <c r="FK28" s="151"/>
      <c r="FL28" s="151"/>
      <c r="FM28" s="151"/>
      <c r="FN28" s="151"/>
      <c r="FO28" s="151"/>
      <c r="FP28" s="151"/>
      <c r="FQ28" s="151"/>
      <c r="FR28" s="151"/>
      <c r="FS28" s="151"/>
      <c r="FT28" s="151"/>
      <c r="FU28" s="151"/>
      <c r="FV28" s="151"/>
      <c r="FW28" s="151"/>
      <c r="FX28" s="151"/>
      <c r="FY28" s="151"/>
      <c r="FZ28" s="151"/>
      <c r="GA28" s="151"/>
      <c r="GB28" s="151"/>
      <c r="GC28" s="151"/>
      <c r="GD28" s="151"/>
      <c r="GE28" s="151"/>
      <c r="GF28" s="151"/>
      <c r="GG28" s="151"/>
      <c r="GH28" s="151"/>
      <c r="GI28" s="151"/>
      <c r="GJ28" s="151"/>
      <c r="GK28" s="151"/>
      <c r="GL28" s="151"/>
      <c r="GM28" s="151"/>
      <c r="GN28" s="151"/>
      <c r="GO28" s="151"/>
      <c r="GP28" s="151"/>
      <c r="GQ28" s="151"/>
      <c r="GR28" s="151"/>
      <c r="GS28" s="151"/>
      <c r="GT28" s="151"/>
      <c r="GU28" s="151"/>
      <c r="GV28" s="151"/>
      <c r="GW28" s="151"/>
      <c r="GX28" s="151"/>
      <c r="GY28" s="151"/>
      <c r="GZ28" s="151"/>
      <c r="HA28" s="151"/>
      <c r="HB28" s="151"/>
      <c r="HC28" s="151"/>
      <c r="HD28" s="151"/>
      <c r="HE28" s="151"/>
      <c r="HF28" s="151"/>
      <c r="HG28" s="151"/>
      <c r="HH28" s="151"/>
      <c r="HI28" s="151"/>
      <c r="HJ28" s="151"/>
      <c r="HK28" s="151"/>
      <c r="HL28" s="151"/>
      <c r="HM28" s="151"/>
      <c r="HN28" s="151"/>
      <c r="HO28" s="151"/>
      <c r="HP28" s="151"/>
      <c r="HQ28" s="151"/>
      <c r="HR28" s="151"/>
      <c r="HS28" s="151"/>
      <c r="HT28" s="151"/>
      <c r="HU28" s="151"/>
      <c r="HV28" s="151"/>
      <c r="HW28" s="151"/>
      <c r="HX28" s="151"/>
      <c r="HY28" s="151"/>
      <c r="HZ28" s="151"/>
      <c r="IA28" s="151"/>
      <c r="IB28" s="151"/>
      <c r="IC28" s="151"/>
      <c r="ID28" s="151"/>
      <c r="IE28" s="151"/>
      <c r="IF28" s="151"/>
      <c r="IG28" s="151"/>
      <c r="IH28" s="151"/>
      <c r="II28" s="151"/>
      <c r="IJ28" s="151"/>
      <c r="IK28" s="151"/>
      <c r="IL28" s="151"/>
      <c r="IM28" s="151"/>
      <c r="IN28" s="151"/>
      <c r="IO28" s="151"/>
      <c r="IP28" s="151"/>
      <c r="IQ28" s="151"/>
      <c r="IR28" s="151"/>
      <c r="IS28" s="151"/>
      <c r="IT28" s="151"/>
      <c r="IU28" s="151"/>
      <c r="IV28" s="151"/>
    </row>
    <row r="29" s="76" customFormat="1" ht="9.8" customHeight="1" spans="1:256">
      <c r="A29" s="110" t="s">
        <v>322</v>
      </c>
      <c r="B29" s="102" t="s">
        <v>323</v>
      </c>
      <c r="C29" s="105">
        <v>28211.496015</v>
      </c>
      <c r="D29" s="98">
        <v>21572.111143</v>
      </c>
      <c r="E29" s="98">
        <v>21572.111143</v>
      </c>
      <c r="F29" s="98">
        <v>26334.301415</v>
      </c>
      <c r="G29" s="99">
        <f t="shared" si="12"/>
        <v>122.075680217072</v>
      </c>
      <c r="H29" s="100">
        <f t="shared" si="2"/>
        <v>4762.190272</v>
      </c>
      <c r="I29" s="124" t="s">
        <v>322</v>
      </c>
      <c r="J29" s="130" t="s">
        <v>324</v>
      </c>
      <c r="K29" s="105">
        <v>9190.788219</v>
      </c>
      <c r="L29" s="98">
        <v>30789.72</v>
      </c>
      <c r="M29" s="98">
        <v>56789.716282</v>
      </c>
      <c r="N29" s="98">
        <v>55983.337986</v>
      </c>
      <c r="O29" s="99">
        <f t="shared" ref="O29:O36" si="15">N29/M29*100</f>
        <v>98.5800628198321</v>
      </c>
      <c r="P29" s="100">
        <f t="shared" ref="P29:P36" si="16">+N29-M29</f>
        <v>-806.378296000003</v>
      </c>
      <c r="Q29" s="124" t="s">
        <v>322</v>
      </c>
      <c r="R29" s="157" t="s">
        <v>325</v>
      </c>
      <c r="S29" s="155">
        <v>-29649.036571</v>
      </c>
      <c r="T29" s="156"/>
      <c r="U29" s="151"/>
      <c r="V29" s="151"/>
      <c r="W29" s="151"/>
      <c r="X29" s="151"/>
      <c r="Y29" s="151"/>
      <c r="Z29" s="151"/>
      <c r="AA29" s="151"/>
      <c r="AB29" s="151"/>
      <c r="AC29" s="151"/>
      <c r="AD29" s="151"/>
      <c r="AE29" s="151"/>
      <c r="AF29" s="151"/>
      <c r="AG29" s="151"/>
      <c r="AH29" s="151"/>
      <c r="AI29" s="151"/>
      <c r="AJ29" s="151"/>
      <c r="AK29" s="151"/>
      <c r="AL29" s="151"/>
      <c r="AM29" s="151"/>
      <c r="AN29" s="151"/>
      <c r="AO29" s="151"/>
      <c r="AP29" s="151"/>
      <c r="AQ29" s="151"/>
      <c r="AR29" s="151"/>
      <c r="AS29" s="151"/>
      <c r="AT29" s="151"/>
      <c r="AU29" s="151"/>
      <c r="AV29" s="151"/>
      <c r="AW29" s="151"/>
      <c r="AX29" s="151"/>
      <c r="AY29" s="151"/>
      <c r="AZ29" s="151"/>
      <c r="BA29" s="151"/>
      <c r="BB29" s="151"/>
      <c r="BC29" s="151"/>
      <c r="BD29" s="151"/>
      <c r="BE29" s="151"/>
      <c r="BF29" s="151"/>
      <c r="BG29" s="151"/>
      <c r="BH29" s="151"/>
      <c r="BI29" s="151"/>
      <c r="BJ29" s="151"/>
      <c r="BK29" s="151"/>
      <c r="BL29" s="151"/>
      <c r="BM29" s="151"/>
      <c r="BN29" s="151"/>
      <c r="BO29" s="151"/>
      <c r="BP29" s="151"/>
      <c r="BQ29" s="151"/>
      <c r="BR29" s="151"/>
      <c r="BS29" s="151"/>
      <c r="BT29" s="151"/>
      <c r="BU29" s="151"/>
      <c r="BV29" s="151"/>
      <c r="BW29" s="151"/>
      <c r="BX29" s="151"/>
      <c r="BY29" s="151"/>
      <c r="BZ29" s="151"/>
      <c r="CA29" s="151"/>
      <c r="CB29" s="151"/>
      <c r="CC29" s="151"/>
      <c r="CD29" s="151"/>
      <c r="CE29" s="151"/>
      <c r="CF29" s="151"/>
      <c r="CG29" s="151"/>
      <c r="CH29" s="151"/>
      <c r="CI29" s="151"/>
      <c r="CJ29" s="151"/>
      <c r="CK29" s="151"/>
      <c r="CL29" s="151"/>
      <c r="CM29" s="151"/>
      <c r="CN29" s="151"/>
      <c r="CO29" s="151"/>
      <c r="CP29" s="151"/>
      <c r="CQ29" s="151"/>
      <c r="CR29" s="151"/>
      <c r="CS29" s="151"/>
      <c r="CT29" s="151"/>
      <c r="CU29" s="151"/>
      <c r="CV29" s="151"/>
      <c r="CW29" s="151"/>
      <c r="CX29" s="151"/>
      <c r="CY29" s="151"/>
      <c r="CZ29" s="151"/>
      <c r="DA29" s="151"/>
      <c r="DB29" s="151"/>
      <c r="DC29" s="151"/>
      <c r="DD29" s="151"/>
      <c r="DE29" s="151"/>
      <c r="DF29" s="151"/>
      <c r="DG29" s="151"/>
      <c r="DH29" s="151"/>
      <c r="DI29" s="151"/>
      <c r="DJ29" s="151"/>
      <c r="DK29" s="151"/>
      <c r="DL29" s="151"/>
      <c r="DM29" s="151"/>
      <c r="DN29" s="151"/>
      <c r="DO29" s="151"/>
      <c r="DP29" s="151"/>
      <c r="DQ29" s="151"/>
      <c r="DR29" s="151"/>
      <c r="DS29" s="151"/>
      <c r="DT29" s="151"/>
      <c r="DU29" s="151"/>
      <c r="DV29" s="151"/>
      <c r="DW29" s="151"/>
      <c r="DX29" s="151"/>
      <c r="DY29" s="151"/>
      <c r="DZ29" s="151"/>
      <c r="EA29" s="151"/>
      <c r="EB29" s="151"/>
      <c r="EC29" s="151"/>
      <c r="ED29" s="151"/>
      <c r="EE29" s="151"/>
      <c r="EF29" s="151"/>
      <c r="EG29" s="151"/>
      <c r="EH29" s="151"/>
      <c r="EI29" s="151"/>
      <c r="EJ29" s="151"/>
      <c r="EK29" s="151"/>
      <c r="EL29" s="151"/>
      <c r="EM29" s="151"/>
      <c r="EN29" s="151"/>
      <c r="EO29" s="151"/>
      <c r="EP29" s="151"/>
      <c r="EQ29" s="151"/>
      <c r="ER29" s="151"/>
      <c r="ES29" s="151"/>
      <c r="ET29" s="151"/>
      <c r="EU29" s="151"/>
      <c r="EV29" s="151"/>
      <c r="EW29" s="151"/>
      <c r="EX29" s="151"/>
      <c r="EY29" s="151"/>
      <c r="EZ29" s="151"/>
      <c r="FA29" s="151"/>
      <c r="FB29" s="151"/>
      <c r="FC29" s="151"/>
      <c r="FD29" s="151"/>
      <c r="FE29" s="151"/>
      <c r="FF29" s="151"/>
      <c r="FG29" s="151"/>
      <c r="FH29" s="151"/>
      <c r="FI29" s="151"/>
      <c r="FJ29" s="151"/>
      <c r="FK29" s="151"/>
      <c r="FL29" s="151"/>
      <c r="FM29" s="151"/>
      <c r="FN29" s="151"/>
      <c r="FO29" s="151"/>
      <c r="FP29" s="151"/>
      <c r="FQ29" s="151"/>
      <c r="FR29" s="151"/>
      <c r="FS29" s="151"/>
      <c r="FT29" s="151"/>
      <c r="FU29" s="151"/>
      <c r="FV29" s="151"/>
      <c r="FW29" s="151"/>
      <c r="FX29" s="151"/>
      <c r="FY29" s="151"/>
      <c r="FZ29" s="151"/>
      <c r="GA29" s="151"/>
      <c r="GB29" s="151"/>
      <c r="GC29" s="151"/>
      <c r="GD29" s="151"/>
      <c r="GE29" s="151"/>
      <c r="GF29" s="151"/>
      <c r="GG29" s="151"/>
      <c r="GH29" s="151"/>
      <c r="GI29" s="151"/>
      <c r="GJ29" s="151"/>
      <c r="GK29" s="151"/>
      <c r="GL29" s="151"/>
      <c r="GM29" s="151"/>
      <c r="GN29" s="151"/>
      <c r="GO29" s="151"/>
      <c r="GP29" s="151"/>
      <c r="GQ29" s="151"/>
      <c r="GR29" s="151"/>
      <c r="GS29" s="151"/>
      <c r="GT29" s="151"/>
      <c r="GU29" s="151"/>
      <c r="GV29" s="151"/>
      <c r="GW29" s="151"/>
      <c r="GX29" s="151"/>
      <c r="GY29" s="151"/>
      <c r="GZ29" s="151"/>
      <c r="HA29" s="151"/>
      <c r="HB29" s="151"/>
      <c r="HC29" s="151"/>
      <c r="HD29" s="151"/>
      <c r="HE29" s="151"/>
      <c r="HF29" s="151"/>
      <c r="HG29" s="151"/>
      <c r="HH29" s="151"/>
      <c r="HI29" s="151"/>
      <c r="HJ29" s="151"/>
      <c r="HK29" s="151"/>
      <c r="HL29" s="151"/>
      <c r="HM29" s="151"/>
      <c r="HN29" s="151"/>
      <c r="HO29" s="151"/>
      <c r="HP29" s="151"/>
      <c r="HQ29" s="151"/>
      <c r="HR29" s="151"/>
      <c r="HS29" s="151"/>
      <c r="HT29" s="151"/>
      <c r="HU29" s="151"/>
      <c r="HV29" s="151"/>
      <c r="HW29" s="151"/>
      <c r="HX29" s="151"/>
      <c r="HY29" s="151"/>
      <c r="HZ29" s="151"/>
      <c r="IA29" s="151"/>
      <c r="IB29" s="151"/>
      <c r="IC29" s="151"/>
      <c r="ID29" s="151"/>
      <c r="IE29" s="151"/>
      <c r="IF29" s="151"/>
      <c r="IG29" s="151"/>
      <c r="IH29" s="151"/>
      <c r="II29" s="151"/>
      <c r="IJ29" s="151"/>
      <c r="IK29" s="151"/>
      <c r="IL29" s="151"/>
      <c r="IM29" s="151"/>
      <c r="IN29" s="151"/>
      <c r="IO29" s="151"/>
      <c r="IP29" s="151"/>
      <c r="IQ29" s="151"/>
      <c r="IR29" s="151"/>
      <c r="IS29" s="151"/>
      <c r="IT29" s="151"/>
      <c r="IU29" s="151"/>
      <c r="IV29" s="151"/>
    </row>
    <row r="30" s="76" customFormat="1" ht="9.8" customHeight="1" spans="1:256">
      <c r="A30" s="101"/>
      <c r="B30" s="102" t="s">
        <v>286</v>
      </c>
      <c r="C30" s="105">
        <v>17908.237877</v>
      </c>
      <c r="D30" s="98">
        <v>12000.0384</v>
      </c>
      <c r="E30" s="98">
        <v>12000.0384</v>
      </c>
      <c r="F30" s="106">
        <v>15915.871716</v>
      </c>
      <c r="G30" s="99">
        <f t="shared" si="12"/>
        <v>132.631839878112</v>
      </c>
      <c r="H30" s="100">
        <f t="shared" si="2"/>
        <v>3915.833316</v>
      </c>
      <c r="I30" s="131"/>
      <c r="J30" s="132" t="s">
        <v>326</v>
      </c>
      <c r="K30" s="105">
        <v>3892.416</v>
      </c>
      <c r="L30" s="98">
        <v>4103.6715</v>
      </c>
      <c r="M30" s="98">
        <v>4103.6715</v>
      </c>
      <c r="N30" s="106">
        <v>4378.7655</v>
      </c>
      <c r="O30" s="99">
        <f t="shared" si="15"/>
        <v>106.703606757997</v>
      </c>
      <c r="P30" s="100">
        <f t="shared" si="16"/>
        <v>275.094</v>
      </c>
      <c r="Q30" s="131"/>
      <c r="R30" s="157" t="s">
        <v>327</v>
      </c>
      <c r="S30" s="155">
        <v>156150.256668</v>
      </c>
      <c r="T30" s="150"/>
      <c r="U30" s="151"/>
      <c r="V30" s="151"/>
      <c r="W30" s="151"/>
      <c r="X30" s="151"/>
      <c r="Y30" s="151"/>
      <c r="Z30" s="151"/>
      <c r="AA30" s="151"/>
      <c r="AB30" s="151"/>
      <c r="AC30" s="151"/>
      <c r="AD30" s="151"/>
      <c r="AE30" s="151"/>
      <c r="AF30" s="151"/>
      <c r="AG30" s="151"/>
      <c r="AH30" s="151"/>
      <c r="AI30" s="151"/>
      <c r="AJ30" s="151"/>
      <c r="AK30" s="151"/>
      <c r="AL30" s="151"/>
      <c r="AM30" s="151"/>
      <c r="AN30" s="151"/>
      <c r="AO30" s="151"/>
      <c r="AP30" s="151"/>
      <c r="AQ30" s="151"/>
      <c r="AR30" s="151"/>
      <c r="AS30" s="151"/>
      <c r="AT30" s="151"/>
      <c r="AU30" s="151"/>
      <c r="AV30" s="151"/>
      <c r="AW30" s="151"/>
      <c r="AX30" s="151"/>
      <c r="AY30" s="151"/>
      <c r="AZ30" s="151"/>
      <c r="BA30" s="151"/>
      <c r="BB30" s="151"/>
      <c r="BC30" s="151"/>
      <c r="BD30" s="151"/>
      <c r="BE30" s="151"/>
      <c r="BF30" s="151"/>
      <c r="BG30" s="151"/>
      <c r="BH30" s="151"/>
      <c r="BI30" s="151"/>
      <c r="BJ30" s="151"/>
      <c r="BK30" s="151"/>
      <c r="BL30" s="151"/>
      <c r="BM30" s="151"/>
      <c r="BN30" s="151"/>
      <c r="BO30" s="151"/>
      <c r="BP30" s="151"/>
      <c r="BQ30" s="151"/>
      <c r="BR30" s="151"/>
      <c r="BS30" s="151"/>
      <c r="BT30" s="151"/>
      <c r="BU30" s="151"/>
      <c r="BV30" s="151"/>
      <c r="BW30" s="151"/>
      <c r="BX30" s="151"/>
      <c r="BY30" s="151"/>
      <c r="BZ30" s="151"/>
      <c r="CA30" s="151"/>
      <c r="CB30" s="151"/>
      <c r="CC30" s="151"/>
      <c r="CD30" s="151"/>
      <c r="CE30" s="151"/>
      <c r="CF30" s="151"/>
      <c r="CG30" s="151"/>
      <c r="CH30" s="151"/>
      <c r="CI30" s="151"/>
      <c r="CJ30" s="151"/>
      <c r="CK30" s="151"/>
      <c r="CL30" s="151"/>
      <c r="CM30" s="151"/>
      <c r="CN30" s="151"/>
      <c r="CO30" s="151"/>
      <c r="CP30" s="151"/>
      <c r="CQ30" s="151"/>
      <c r="CR30" s="151"/>
      <c r="CS30" s="151"/>
      <c r="CT30" s="151"/>
      <c r="CU30" s="151"/>
      <c r="CV30" s="151"/>
      <c r="CW30" s="151"/>
      <c r="CX30" s="151"/>
      <c r="CY30" s="151"/>
      <c r="CZ30" s="151"/>
      <c r="DA30" s="151"/>
      <c r="DB30" s="151"/>
      <c r="DC30" s="151"/>
      <c r="DD30" s="151"/>
      <c r="DE30" s="151"/>
      <c r="DF30" s="151"/>
      <c r="DG30" s="151"/>
      <c r="DH30" s="151"/>
      <c r="DI30" s="151"/>
      <c r="DJ30" s="151"/>
      <c r="DK30" s="151"/>
      <c r="DL30" s="151"/>
      <c r="DM30" s="151"/>
      <c r="DN30" s="151"/>
      <c r="DO30" s="151"/>
      <c r="DP30" s="151"/>
      <c r="DQ30" s="151"/>
      <c r="DR30" s="151"/>
      <c r="DS30" s="151"/>
      <c r="DT30" s="151"/>
      <c r="DU30" s="151"/>
      <c r="DV30" s="151"/>
      <c r="DW30" s="151"/>
      <c r="DX30" s="151"/>
      <c r="DY30" s="151"/>
      <c r="DZ30" s="151"/>
      <c r="EA30" s="151"/>
      <c r="EB30" s="151"/>
      <c r="EC30" s="151"/>
      <c r="ED30" s="151"/>
      <c r="EE30" s="151"/>
      <c r="EF30" s="151"/>
      <c r="EG30" s="151"/>
      <c r="EH30" s="151"/>
      <c r="EI30" s="151"/>
      <c r="EJ30" s="151"/>
      <c r="EK30" s="151"/>
      <c r="EL30" s="151"/>
      <c r="EM30" s="151"/>
      <c r="EN30" s="151"/>
      <c r="EO30" s="151"/>
      <c r="EP30" s="151"/>
      <c r="EQ30" s="151"/>
      <c r="ER30" s="151"/>
      <c r="ES30" s="151"/>
      <c r="ET30" s="151"/>
      <c r="EU30" s="151"/>
      <c r="EV30" s="151"/>
      <c r="EW30" s="151"/>
      <c r="EX30" s="151"/>
      <c r="EY30" s="151"/>
      <c r="EZ30" s="151"/>
      <c r="FA30" s="151"/>
      <c r="FB30" s="151"/>
      <c r="FC30" s="151"/>
      <c r="FD30" s="151"/>
      <c r="FE30" s="151"/>
      <c r="FF30" s="151"/>
      <c r="FG30" s="151"/>
      <c r="FH30" s="151"/>
      <c r="FI30" s="151"/>
      <c r="FJ30" s="151"/>
      <c r="FK30" s="151"/>
      <c r="FL30" s="151"/>
      <c r="FM30" s="151"/>
      <c r="FN30" s="151"/>
      <c r="FO30" s="151"/>
      <c r="FP30" s="151"/>
      <c r="FQ30" s="151"/>
      <c r="FR30" s="151"/>
      <c r="FS30" s="151"/>
      <c r="FT30" s="151"/>
      <c r="FU30" s="151"/>
      <c r="FV30" s="151"/>
      <c r="FW30" s="151"/>
      <c r="FX30" s="151"/>
      <c r="FY30" s="151"/>
      <c r="FZ30" s="151"/>
      <c r="GA30" s="151"/>
      <c r="GB30" s="151"/>
      <c r="GC30" s="151"/>
      <c r="GD30" s="151"/>
      <c r="GE30" s="151"/>
      <c r="GF30" s="151"/>
      <c r="GG30" s="151"/>
      <c r="GH30" s="151"/>
      <c r="GI30" s="151"/>
      <c r="GJ30" s="151"/>
      <c r="GK30" s="151"/>
      <c r="GL30" s="151"/>
      <c r="GM30" s="151"/>
      <c r="GN30" s="151"/>
      <c r="GO30" s="151"/>
      <c r="GP30" s="151"/>
      <c r="GQ30" s="151"/>
      <c r="GR30" s="151"/>
      <c r="GS30" s="151"/>
      <c r="GT30" s="151"/>
      <c r="GU30" s="151"/>
      <c r="GV30" s="151"/>
      <c r="GW30" s="151"/>
      <c r="GX30" s="151"/>
      <c r="GY30" s="151"/>
      <c r="GZ30" s="151"/>
      <c r="HA30" s="151"/>
      <c r="HB30" s="151"/>
      <c r="HC30" s="151"/>
      <c r="HD30" s="151"/>
      <c r="HE30" s="151"/>
      <c r="HF30" s="151"/>
      <c r="HG30" s="151"/>
      <c r="HH30" s="151"/>
      <c r="HI30" s="151"/>
      <c r="HJ30" s="151"/>
      <c r="HK30" s="151"/>
      <c r="HL30" s="151"/>
      <c r="HM30" s="151"/>
      <c r="HN30" s="151"/>
      <c r="HO30" s="151"/>
      <c r="HP30" s="151"/>
      <c r="HQ30" s="151"/>
      <c r="HR30" s="151"/>
      <c r="HS30" s="151"/>
      <c r="HT30" s="151"/>
      <c r="HU30" s="151"/>
      <c r="HV30" s="151"/>
      <c r="HW30" s="151"/>
      <c r="HX30" s="151"/>
      <c r="HY30" s="151"/>
      <c r="HZ30" s="151"/>
      <c r="IA30" s="151"/>
      <c r="IB30" s="151"/>
      <c r="IC30" s="151"/>
      <c r="ID30" s="151"/>
      <c r="IE30" s="151"/>
      <c r="IF30" s="151"/>
      <c r="IG30" s="151"/>
      <c r="IH30" s="151"/>
      <c r="II30" s="151"/>
      <c r="IJ30" s="151"/>
      <c r="IK30" s="151"/>
      <c r="IL30" s="151"/>
      <c r="IM30" s="151"/>
      <c r="IN30" s="151"/>
      <c r="IO30" s="151"/>
      <c r="IP30" s="151"/>
      <c r="IQ30" s="151"/>
      <c r="IR30" s="151"/>
      <c r="IS30" s="151"/>
      <c r="IT30" s="151"/>
      <c r="IU30" s="151"/>
      <c r="IV30" s="151"/>
    </row>
    <row r="31" s="76" customFormat="1" ht="9.8" customHeight="1" spans="1:256">
      <c r="A31" s="101"/>
      <c r="B31" s="102" t="s">
        <v>289</v>
      </c>
      <c r="C31" s="105">
        <v>9912.675314</v>
      </c>
      <c r="D31" s="98">
        <v>9494.059019</v>
      </c>
      <c r="E31" s="98">
        <v>9494.059019</v>
      </c>
      <c r="F31" s="106">
        <v>10152.64684</v>
      </c>
      <c r="G31" s="99">
        <f t="shared" si="12"/>
        <v>106.936841446656</v>
      </c>
      <c r="H31" s="100">
        <f t="shared" si="2"/>
        <v>658.587820999999</v>
      </c>
      <c r="I31" s="131"/>
      <c r="J31" s="138" t="s">
        <v>328</v>
      </c>
      <c r="K31" s="139">
        <v>967.5217</v>
      </c>
      <c r="L31" s="98">
        <v>997.2363</v>
      </c>
      <c r="M31" s="98">
        <v>997.2363</v>
      </c>
      <c r="N31" s="98">
        <v>1172.2523</v>
      </c>
      <c r="O31" s="99">
        <f t="shared" si="15"/>
        <v>117.55010322027</v>
      </c>
      <c r="P31" s="100">
        <f t="shared" si="16"/>
        <v>175.016</v>
      </c>
      <c r="Q31" s="131"/>
      <c r="R31" s="159"/>
      <c r="S31" s="154"/>
      <c r="T31" s="150"/>
      <c r="U31" s="151"/>
      <c r="V31" s="151"/>
      <c r="W31" s="151"/>
      <c r="X31" s="151"/>
      <c r="Y31" s="151"/>
      <c r="Z31" s="151"/>
      <c r="AA31" s="151"/>
      <c r="AB31" s="151"/>
      <c r="AC31" s="151"/>
      <c r="AD31" s="151"/>
      <c r="AE31" s="151"/>
      <c r="AF31" s="151"/>
      <c r="AG31" s="151"/>
      <c r="AH31" s="151"/>
      <c r="AI31" s="151"/>
      <c r="AJ31" s="151"/>
      <c r="AK31" s="151"/>
      <c r="AL31" s="151"/>
      <c r="AM31" s="151"/>
      <c r="AN31" s="151"/>
      <c r="AO31" s="151"/>
      <c r="AP31" s="151"/>
      <c r="AQ31" s="151"/>
      <c r="AR31" s="151"/>
      <c r="AS31" s="151"/>
      <c r="AT31" s="151"/>
      <c r="AU31" s="151"/>
      <c r="AV31" s="151"/>
      <c r="AW31" s="151"/>
      <c r="AX31" s="151"/>
      <c r="AY31" s="151"/>
      <c r="AZ31" s="151"/>
      <c r="BA31" s="151"/>
      <c r="BB31" s="151"/>
      <c r="BC31" s="151"/>
      <c r="BD31" s="151"/>
      <c r="BE31" s="151"/>
      <c r="BF31" s="151"/>
      <c r="BG31" s="151"/>
      <c r="BH31" s="151"/>
      <c r="BI31" s="151"/>
      <c r="BJ31" s="151"/>
      <c r="BK31" s="151"/>
      <c r="BL31" s="151"/>
      <c r="BM31" s="151"/>
      <c r="BN31" s="151"/>
      <c r="BO31" s="151"/>
      <c r="BP31" s="151"/>
      <c r="BQ31" s="151"/>
      <c r="BR31" s="151"/>
      <c r="BS31" s="151"/>
      <c r="BT31" s="151"/>
      <c r="BU31" s="151"/>
      <c r="BV31" s="151"/>
      <c r="BW31" s="151"/>
      <c r="BX31" s="151"/>
      <c r="BY31" s="151"/>
      <c r="BZ31" s="151"/>
      <c r="CA31" s="151"/>
      <c r="CB31" s="151"/>
      <c r="CC31" s="151"/>
      <c r="CD31" s="151"/>
      <c r="CE31" s="151"/>
      <c r="CF31" s="151"/>
      <c r="CG31" s="151"/>
      <c r="CH31" s="151"/>
      <c r="CI31" s="151"/>
      <c r="CJ31" s="151"/>
      <c r="CK31" s="151"/>
      <c r="CL31" s="151"/>
      <c r="CM31" s="151"/>
      <c r="CN31" s="151"/>
      <c r="CO31" s="151"/>
      <c r="CP31" s="151"/>
      <c r="CQ31" s="151"/>
      <c r="CR31" s="151"/>
      <c r="CS31" s="151"/>
      <c r="CT31" s="151"/>
      <c r="CU31" s="151"/>
      <c r="CV31" s="151"/>
      <c r="CW31" s="151"/>
      <c r="CX31" s="151"/>
      <c r="CY31" s="151"/>
      <c r="CZ31" s="151"/>
      <c r="DA31" s="151"/>
      <c r="DB31" s="151"/>
      <c r="DC31" s="151"/>
      <c r="DD31" s="151"/>
      <c r="DE31" s="151"/>
      <c r="DF31" s="151"/>
      <c r="DG31" s="151"/>
      <c r="DH31" s="151"/>
      <c r="DI31" s="151"/>
      <c r="DJ31" s="151"/>
      <c r="DK31" s="151"/>
      <c r="DL31" s="151"/>
      <c r="DM31" s="151"/>
      <c r="DN31" s="151"/>
      <c r="DO31" s="151"/>
      <c r="DP31" s="151"/>
      <c r="DQ31" s="151"/>
      <c r="DR31" s="151"/>
      <c r="DS31" s="151"/>
      <c r="DT31" s="151"/>
      <c r="DU31" s="151"/>
      <c r="DV31" s="151"/>
      <c r="DW31" s="151"/>
      <c r="DX31" s="151"/>
      <c r="DY31" s="151"/>
      <c r="DZ31" s="151"/>
      <c r="EA31" s="151"/>
      <c r="EB31" s="151"/>
      <c r="EC31" s="151"/>
      <c r="ED31" s="151"/>
      <c r="EE31" s="151"/>
      <c r="EF31" s="151"/>
      <c r="EG31" s="151"/>
      <c r="EH31" s="151"/>
      <c r="EI31" s="151"/>
      <c r="EJ31" s="151"/>
      <c r="EK31" s="151"/>
      <c r="EL31" s="151"/>
      <c r="EM31" s="151"/>
      <c r="EN31" s="151"/>
      <c r="EO31" s="151"/>
      <c r="EP31" s="151"/>
      <c r="EQ31" s="151"/>
      <c r="ER31" s="151"/>
      <c r="ES31" s="151"/>
      <c r="ET31" s="151"/>
      <c r="EU31" s="151"/>
      <c r="EV31" s="151"/>
      <c r="EW31" s="151"/>
      <c r="EX31" s="151"/>
      <c r="EY31" s="151"/>
      <c r="EZ31" s="151"/>
      <c r="FA31" s="151"/>
      <c r="FB31" s="151"/>
      <c r="FC31" s="151"/>
      <c r="FD31" s="151"/>
      <c r="FE31" s="151"/>
      <c r="FF31" s="151"/>
      <c r="FG31" s="151"/>
      <c r="FH31" s="151"/>
      <c r="FI31" s="151"/>
      <c r="FJ31" s="151"/>
      <c r="FK31" s="151"/>
      <c r="FL31" s="151"/>
      <c r="FM31" s="151"/>
      <c r="FN31" s="151"/>
      <c r="FO31" s="151"/>
      <c r="FP31" s="151"/>
      <c r="FQ31" s="151"/>
      <c r="FR31" s="151"/>
      <c r="FS31" s="151"/>
      <c r="FT31" s="151"/>
      <c r="FU31" s="151"/>
      <c r="FV31" s="151"/>
      <c r="FW31" s="151"/>
      <c r="FX31" s="151"/>
      <c r="FY31" s="151"/>
      <c r="FZ31" s="151"/>
      <c r="GA31" s="151"/>
      <c r="GB31" s="151"/>
      <c r="GC31" s="151"/>
      <c r="GD31" s="151"/>
      <c r="GE31" s="151"/>
      <c r="GF31" s="151"/>
      <c r="GG31" s="151"/>
      <c r="GH31" s="151"/>
      <c r="GI31" s="151"/>
      <c r="GJ31" s="151"/>
      <c r="GK31" s="151"/>
      <c r="GL31" s="151"/>
      <c r="GM31" s="151"/>
      <c r="GN31" s="151"/>
      <c r="GO31" s="151"/>
      <c r="GP31" s="151"/>
      <c r="GQ31" s="151"/>
      <c r="GR31" s="151"/>
      <c r="GS31" s="151"/>
      <c r="GT31" s="151"/>
      <c r="GU31" s="151"/>
      <c r="GV31" s="151"/>
      <c r="GW31" s="151"/>
      <c r="GX31" s="151"/>
      <c r="GY31" s="151"/>
      <c r="GZ31" s="151"/>
      <c r="HA31" s="151"/>
      <c r="HB31" s="151"/>
      <c r="HC31" s="151"/>
      <c r="HD31" s="151"/>
      <c r="HE31" s="151"/>
      <c r="HF31" s="151"/>
      <c r="HG31" s="151"/>
      <c r="HH31" s="151"/>
      <c r="HI31" s="151"/>
      <c r="HJ31" s="151"/>
      <c r="HK31" s="151"/>
      <c r="HL31" s="151"/>
      <c r="HM31" s="151"/>
      <c r="HN31" s="151"/>
      <c r="HO31" s="151"/>
      <c r="HP31" s="151"/>
      <c r="HQ31" s="151"/>
      <c r="HR31" s="151"/>
      <c r="HS31" s="151"/>
      <c r="HT31" s="151"/>
      <c r="HU31" s="151"/>
      <c r="HV31" s="151"/>
      <c r="HW31" s="151"/>
      <c r="HX31" s="151"/>
      <c r="HY31" s="151"/>
      <c r="HZ31" s="151"/>
      <c r="IA31" s="151"/>
      <c r="IB31" s="151"/>
      <c r="IC31" s="151"/>
      <c r="ID31" s="151"/>
      <c r="IE31" s="151"/>
      <c r="IF31" s="151"/>
      <c r="IG31" s="151"/>
      <c r="IH31" s="151"/>
      <c r="II31" s="151"/>
      <c r="IJ31" s="151"/>
      <c r="IK31" s="151"/>
      <c r="IL31" s="151"/>
      <c r="IM31" s="151"/>
      <c r="IN31" s="151"/>
      <c r="IO31" s="151"/>
      <c r="IP31" s="151"/>
      <c r="IQ31" s="151"/>
      <c r="IR31" s="151"/>
      <c r="IS31" s="151"/>
      <c r="IT31" s="151"/>
      <c r="IU31" s="151"/>
      <c r="IV31" s="151"/>
    </row>
    <row r="32" s="76" customFormat="1" ht="9.8" customHeight="1" spans="1:256">
      <c r="A32" s="101"/>
      <c r="B32" s="102" t="s">
        <v>329</v>
      </c>
      <c r="C32" s="105">
        <v>315.426924</v>
      </c>
      <c r="D32" s="98"/>
      <c r="E32" s="98"/>
      <c r="F32" s="98">
        <v>108.947859</v>
      </c>
      <c r="G32" s="99"/>
      <c r="H32" s="100">
        <f t="shared" si="2"/>
        <v>108.947859</v>
      </c>
      <c r="I32" s="131"/>
      <c r="J32" s="140" t="s">
        <v>330</v>
      </c>
      <c r="K32" s="139">
        <v>33.9732</v>
      </c>
      <c r="L32" s="98">
        <v>30.307492</v>
      </c>
      <c r="M32" s="98">
        <v>30.307492</v>
      </c>
      <c r="N32" s="98">
        <v>14.4486</v>
      </c>
      <c r="O32" s="99">
        <f t="shared" si="15"/>
        <v>47.6733607650544</v>
      </c>
      <c r="P32" s="100">
        <f t="shared" si="16"/>
        <v>-15.858892</v>
      </c>
      <c r="Q32" s="131"/>
      <c r="R32" s="159"/>
      <c r="S32" s="154"/>
      <c r="T32" s="150"/>
      <c r="U32" s="151"/>
      <c r="V32" s="151"/>
      <c r="W32" s="151"/>
      <c r="X32" s="151"/>
      <c r="Y32" s="151"/>
      <c r="Z32" s="151"/>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c r="BE32" s="151"/>
      <c r="BF32" s="151"/>
      <c r="BG32" s="151"/>
      <c r="BH32" s="151"/>
      <c r="BI32" s="151"/>
      <c r="BJ32" s="151"/>
      <c r="BK32" s="151"/>
      <c r="BL32" s="151"/>
      <c r="BM32" s="151"/>
      <c r="BN32" s="151"/>
      <c r="BO32" s="151"/>
      <c r="BP32" s="151"/>
      <c r="BQ32" s="151"/>
      <c r="BR32" s="151"/>
      <c r="BS32" s="151"/>
      <c r="BT32" s="151"/>
      <c r="BU32" s="151"/>
      <c r="BV32" s="151"/>
      <c r="BW32" s="151"/>
      <c r="BX32" s="151"/>
      <c r="BY32" s="151"/>
      <c r="BZ32" s="151"/>
      <c r="CA32" s="151"/>
      <c r="CB32" s="151"/>
      <c r="CC32" s="151"/>
      <c r="CD32" s="151"/>
      <c r="CE32" s="151"/>
      <c r="CF32" s="151"/>
      <c r="CG32" s="151"/>
      <c r="CH32" s="151"/>
      <c r="CI32" s="151"/>
      <c r="CJ32" s="151"/>
      <c r="CK32" s="151"/>
      <c r="CL32" s="151"/>
      <c r="CM32" s="151"/>
      <c r="CN32" s="151"/>
      <c r="CO32" s="151"/>
      <c r="CP32" s="151"/>
      <c r="CQ32" s="151"/>
      <c r="CR32" s="151"/>
      <c r="CS32" s="151"/>
      <c r="CT32" s="151"/>
      <c r="CU32" s="151"/>
      <c r="CV32" s="151"/>
      <c r="CW32" s="151"/>
      <c r="CX32" s="151"/>
      <c r="CY32" s="151"/>
      <c r="CZ32" s="151"/>
      <c r="DA32" s="151"/>
      <c r="DB32" s="151"/>
      <c r="DC32" s="151"/>
      <c r="DD32" s="151"/>
      <c r="DE32" s="151"/>
      <c r="DF32" s="151"/>
      <c r="DG32" s="151"/>
      <c r="DH32" s="151"/>
      <c r="DI32" s="151"/>
      <c r="DJ32" s="151"/>
      <c r="DK32" s="151"/>
      <c r="DL32" s="151"/>
      <c r="DM32" s="151"/>
      <c r="DN32" s="151"/>
      <c r="DO32" s="151"/>
      <c r="DP32" s="151"/>
      <c r="DQ32" s="151"/>
      <c r="DR32" s="151"/>
      <c r="DS32" s="151"/>
      <c r="DT32" s="151"/>
      <c r="DU32" s="151"/>
      <c r="DV32" s="151"/>
      <c r="DW32" s="151"/>
      <c r="DX32" s="151"/>
      <c r="DY32" s="151"/>
      <c r="DZ32" s="151"/>
      <c r="EA32" s="151"/>
      <c r="EB32" s="151"/>
      <c r="EC32" s="151"/>
      <c r="ED32" s="151"/>
      <c r="EE32" s="151"/>
      <c r="EF32" s="151"/>
      <c r="EG32" s="151"/>
      <c r="EH32" s="151"/>
      <c r="EI32" s="151"/>
      <c r="EJ32" s="151"/>
      <c r="EK32" s="151"/>
      <c r="EL32" s="151"/>
      <c r="EM32" s="151"/>
      <c r="EN32" s="151"/>
      <c r="EO32" s="151"/>
      <c r="EP32" s="151"/>
      <c r="EQ32" s="151"/>
      <c r="ER32" s="151"/>
      <c r="ES32" s="151"/>
      <c r="ET32" s="151"/>
      <c r="EU32" s="151"/>
      <c r="EV32" s="151"/>
      <c r="EW32" s="151"/>
      <c r="EX32" s="151"/>
      <c r="EY32" s="151"/>
      <c r="EZ32" s="151"/>
      <c r="FA32" s="151"/>
      <c r="FB32" s="151"/>
      <c r="FC32" s="151"/>
      <c r="FD32" s="151"/>
      <c r="FE32" s="151"/>
      <c r="FF32" s="151"/>
      <c r="FG32" s="151"/>
      <c r="FH32" s="151"/>
      <c r="FI32" s="151"/>
      <c r="FJ32" s="151"/>
      <c r="FK32" s="151"/>
      <c r="FL32" s="151"/>
      <c r="FM32" s="151"/>
      <c r="FN32" s="151"/>
      <c r="FO32" s="151"/>
      <c r="FP32" s="151"/>
      <c r="FQ32" s="151"/>
      <c r="FR32" s="151"/>
      <c r="FS32" s="151"/>
      <c r="FT32" s="151"/>
      <c r="FU32" s="151"/>
      <c r="FV32" s="151"/>
      <c r="FW32" s="151"/>
      <c r="FX32" s="151"/>
      <c r="FY32" s="151"/>
      <c r="FZ32" s="151"/>
      <c r="GA32" s="151"/>
      <c r="GB32" s="151"/>
      <c r="GC32" s="151"/>
      <c r="GD32" s="151"/>
      <c r="GE32" s="151"/>
      <c r="GF32" s="151"/>
      <c r="GG32" s="151"/>
      <c r="GH32" s="151"/>
      <c r="GI32" s="151"/>
      <c r="GJ32" s="151"/>
      <c r="GK32" s="151"/>
      <c r="GL32" s="151"/>
      <c r="GM32" s="151"/>
      <c r="GN32" s="151"/>
      <c r="GO32" s="151"/>
      <c r="GP32" s="151"/>
      <c r="GQ32" s="151"/>
      <c r="GR32" s="151"/>
      <c r="GS32" s="151"/>
      <c r="GT32" s="151"/>
      <c r="GU32" s="151"/>
      <c r="GV32" s="151"/>
      <c r="GW32" s="151"/>
      <c r="GX32" s="151"/>
      <c r="GY32" s="151"/>
      <c r="GZ32" s="151"/>
      <c r="HA32" s="151"/>
      <c r="HB32" s="151"/>
      <c r="HC32" s="151"/>
      <c r="HD32" s="151"/>
      <c r="HE32" s="151"/>
      <c r="HF32" s="151"/>
      <c r="HG32" s="151"/>
      <c r="HH32" s="151"/>
      <c r="HI32" s="151"/>
      <c r="HJ32" s="151"/>
      <c r="HK32" s="151"/>
      <c r="HL32" s="151"/>
      <c r="HM32" s="151"/>
      <c r="HN32" s="151"/>
      <c r="HO32" s="151"/>
      <c r="HP32" s="151"/>
      <c r="HQ32" s="151"/>
      <c r="HR32" s="151"/>
      <c r="HS32" s="151"/>
      <c r="HT32" s="151"/>
      <c r="HU32" s="151"/>
      <c r="HV32" s="151"/>
      <c r="HW32" s="151"/>
      <c r="HX32" s="151"/>
      <c r="HY32" s="151"/>
      <c r="HZ32" s="151"/>
      <c r="IA32" s="151"/>
      <c r="IB32" s="151"/>
      <c r="IC32" s="151"/>
      <c r="ID32" s="151"/>
      <c r="IE32" s="151"/>
      <c r="IF32" s="151"/>
      <c r="IG32" s="151"/>
      <c r="IH32" s="151"/>
      <c r="II32" s="151"/>
      <c r="IJ32" s="151"/>
      <c r="IK32" s="151"/>
      <c r="IL32" s="151"/>
      <c r="IM32" s="151"/>
      <c r="IN32" s="151"/>
      <c r="IO32" s="151"/>
      <c r="IP32" s="151"/>
      <c r="IQ32" s="151"/>
      <c r="IR32" s="151"/>
      <c r="IS32" s="151"/>
      <c r="IT32" s="151"/>
      <c r="IU32" s="151"/>
      <c r="IV32" s="151"/>
    </row>
    <row r="33" s="76" customFormat="1" ht="9.8" customHeight="1" spans="1:256">
      <c r="A33" s="101"/>
      <c r="B33" s="102" t="s">
        <v>331</v>
      </c>
      <c r="C33" s="105">
        <v>74</v>
      </c>
      <c r="D33" s="98">
        <v>77</v>
      </c>
      <c r="E33" s="98">
        <v>77</v>
      </c>
      <c r="F33" s="98">
        <v>154</v>
      </c>
      <c r="G33" s="99">
        <f t="shared" ref="G33:G36" si="17">F33/E33*100</f>
        <v>200</v>
      </c>
      <c r="H33" s="100">
        <f t="shared" si="2"/>
        <v>77</v>
      </c>
      <c r="I33" s="131" t="s">
        <v>332</v>
      </c>
      <c r="J33" s="141" t="s">
        <v>333</v>
      </c>
      <c r="K33" s="109">
        <v>542.7621</v>
      </c>
      <c r="L33" s="98">
        <v>21795.42659</v>
      </c>
      <c r="M33" s="98">
        <v>21795.42659</v>
      </c>
      <c r="N33" s="98">
        <v>21987.173186</v>
      </c>
      <c r="O33" s="99">
        <f t="shared" si="15"/>
        <v>100.879756104833</v>
      </c>
      <c r="P33" s="100">
        <f t="shared" si="16"/>
        <v>191.746596000001</v>
      </c>
      <c r="Q33" s="131"/>
      <c r="R33" s="159"/>
      <c r="S33" s="154"/>
      <c r="T33" s="150"/>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1"/>
      <c r="BC33" s="151"/>
      <c r="BD33" s="151"/>
      <c r="BE33" s="151"/>
      <c r="BF33" s="151"/>
      <c r="BG33" s="151"/>
      <c r="BH33" s="151"/>
      <c r="BI33" s="151"/>
      <c r="BJ33" s="151"/>
      <c r="BK33" s="151"/>
      <c r="BL33" s="151"/>
      <c r="BM33" s="151"/>
      <c r="BN33" s="151"/>
      <c r="BO33" s="151"/>
      <c r="BP33" s="151"/>
      <c r="BQ33" s="151"/>
      <c r="BR33" s="151"/>
      <c r="BS33" s="151"/>
      <c r="BT33" s="151"/>
      <c r="BU33" s="151"/>
      <c r="BV33" s="151"/>
      <c r="BW33" s="151"/>
      <c r="BX33" s="151"/>
      <c r="BY33" s="151"/>
      <c r="BZ33" s="151"/>
      <c r="CA33" s="151"/>
      <c r="CB33" s="151"/>
      <c r="CC33" s="151"/>
      <c r="CD33" s="151"/>
      <c r="CE33" s="151"/>
      <c r="CF33" s="151"/>
      <c r="CG33" s="151"/>
      <c r="CH33" s="151"/>
      <c r="CI33" s="151"/>
      <c r="CJ33" s="151"/>
      <c r="CK33" s="151"/>
      <c r="CL33" s="151"/>
      <c r="CM33" s="151"/>
      <c r="CN33" s="151"/>
      <c r="CO33" s="151"/>
      <c r="CP33" s="151"/>
      <c r="CQ33" s="151"/>
      <c r="CR33" s="151"/>
      <c r="CS33" s="151"/>
      <c r="CT33" s="151"/>
      <c r="CU33" s="151"/>
      <c r="CV33" s="151"/>
      <c r="CW33" s="151"/>
      <c r="CX33" s="151"/>
      <c r="CY33" s="151"/>
      <c r="CZ33" s="151"/>
      <c r="DA33" s="151"/>
      <c r="DB33" s="151"/>
      <c r="DC33" s="151"/>
      <c r="DD33" s="151"/>
      <c r="DE33" s="151"/>
      <c r="DF33" s="151"/>
      <c r="DG33" s="151"/>
      <c r="DH33" s="151"/>
      <c r="DI33" s="151"/>
      <c r="DJ33" s="151"/>
      <c r="DK33" s="151"/>
      <c r="DL33" s="151"/>
      <c r="DM33" s="151"/>
      <c r="DN33" s="151"/>
      <c r="DO33" s="151"/>
      <c r="DP33" s="151"/>
      <c r="DQ33" s="151"/>
      <c r="DR33" s="151"/>
      <c r="DS33" s="151"/>
      <c r="DT33" s="151"/>
      <c r="DU33" s="151"/>
      <c r="DV33" s="151"/>
      <c r="DW33" s="151"/>
      <c r="DX33" s="151"/>
      <c r="DY33" s="151"/>
      <c r="DZ33" s="151"/>
      <c r="EA33" s="151"/>
      <c r="EB33" s="151"/>
      <c r="EC33" s="151"/>
      <c r="ED33" s="151"/>
      <c r="EE33" s="151"/>
      <c r="EF33" s="151"/>
      <c r="EG33" s="151"/>
      <c r="EH33" s="151"/>
      <c r="EI33" s="151"/>
      <c r="EJ33" s="151"/>
      <c r="EK33" s="151"/>
      <c r="EL33" s="151"/>
      <c r="EM33" s="151"/>
      <c r="EN33" s="151"/>
      <c r="EO33" s="151"/>
      <c r="EP33" s="151"/>
      <c r="EQ33" s="151"/>
      <c r="ER33" s="151"/>
      <c r="ES33" s="151"/>
      <c r="ET33" s="151"/>
      <c r="EU33" s="151"/>
      <c r="EV33" s="151"/>
      <c r="EW33" s="151"/>
      <c r="EX33" s="151"/>
      <c r="EY33" s="151"/>
      <c r="EZ33" s="151"/>
      <c r="FA33" s="151"/>
      <c r="FB33" s="151"/>
      <c r="FC33" s="151"/>
      <c r="FD33" s="151"/>
      <c r="FE33" s="151"/>
      <c r="FF33" s="151"/>
      <c r="FG33" s="151"/>
      <c r="FH33" s="151"/>
      <c r="FI33" s="151"/>
      <c r="FJ33" s="151"/>
      <c r="FK33" s="151"/>
      <c r="FL33" s="151"/>
      <c r="FM33" s="151"/>
      <c r="FN33" s="151"/>
      <c r="FO33" s="151"/>
      <c r="FP33" s="151"/>
      <c r="FQ33" s="151"/>
      <c r="FR33" s="151"/>
      <c r="FS33" s="151"/>
      <c r="FT33" s="151"/>
      <c r="FU33" s="151"/>
      <c r="FV33" s="151"/>
      <c r="FW33" s="151"/>
      <c r="FX33" s="151"/>
      <c r="FY33" s="151"/>
      <c r="FZ33" s="151"/>
      <c r="GA33" s="151"/>
      <c r="GB33" s="151"/>
      <c r="GC33" s="151"/>
      <c r="GD33" s="151"/>
      <c r="GE33" s="151"/>
      <c r="GF33" s="151"/>
      <c r="GG33" s="151"/>
      <c r="GH33" s="151"/>
      <c r="GI33" s="151"/>
      <c r="GJ33" s="151"/>
      <c r="GK33" s="151"/>
      <c r="GL33" s="151"/>
      <c r="GM33" s="151"/>
      <c r="GN33" s="151"/>
      <c r="GO33" s="151"/>
      <c r="GP33" s="151"/>
      <c r="GQ33" s="151"/>
      <c r="GR33" s="151"/>
      <c r="GS33" s="151"/>
      <c r="GT33" s="151"/>
      <c r="GU33" s="151"/>
      <c r="GV33" s="151"/>
      <c r="GW33" s="151"/>
      <c r="GX33" s="151"/>
      <c r="GY33" s="151"/>
      <c r="GZ33" s="151"/>
      <c r="HA33" s="151"/>
      <c r="HB33" s="151"/>
      <c r="HC33" s="151"/>
      <c r="HD33" s="151"/>
      <c r="HE33" s="151"/>
      <c r="HF33" s="151"/>
      <c r="HG33" s="151"/>
      <c r="HH33" s="151"/>
      <c r="HI33" s="151"/>
      <c r="HJ33" s="151"/>
      <c r="HK33" s="151"/>
      <c r="HL33" s="151"/>
      <c r="HM33" s="151"/>
      <c r="HN33" s="151"/>
      <c r="HO33" s="151"/>
      <c r="HP33" s="151"/>
      <c r="HQ33" s="151"/>
      <c r="HR33" s="151"/>
      <c r="HS33" s="151"/>
      <c r="HT33" s="151"/>
      <c r="HU33" s="151"/>
      <c r="HV33" s="151"/>
      <c r="HW33" s="151"/>
      <c r="HX33" s="151"/>
      <c r="HY33" s="151"/>
      <c r="HZ33" s="151"/>
      <c r="IA33" s="151"/>
      <c r="IB33" s="151"/>
      <c r="IC33" s="151"/>
      <c r="ID33" s="151"/>
      <c r="IE33" s="151"/>
      <c r="IF33" s="151"/>
      <c r="IG33" s="151"/>
      <c r="IH33" s="151"/>
      <c r="II33" s="151"/>
      <c r="IJ33" s="151"/>
      <c r="IK33" s="151"/>
      <c r="IL33" s="151"/>
      <c r="IM33" s="151"/>
      <c r="IN33" s="151"/>
      <c r="IO33" s="151"/>
      <c r="IP33" s="151"/>
      <c r="IQ33" s="151"/>
      <c r="IR33" s="151"/>
      <c r="IS33" s="151"/>
      <c r="IT33" s="151"/>
      <c r="IU33" s="151"/>
      <c r="IV33" s="151"/>
    </row>
    <row r="34" s="76" customFormat="1" ht="9.8" customHeight="1" spans="1:256">
      <c r="A34" s="110" t="s">
        <v>334</v>
      </c>
      <c r="B34" s="108" t="s">
        <v>335</v>
      </c>
      <c r="C34" s="109">
        <v>22320.381917</v>
      </c>
      <c r="D34" s="98">
        <v>18979.607166</v>
      </c>
      <c r="E34" s="98">
        <v>18979.607166</v>
      </c>
      <c r="F34" s="98">
        <v>25339.068109</v>
      </c>
      <c r="G34" s="99">
        <f t="shared" si="17"/>
        <v>133.506810164081</v>
      </c>
      <c r="H34" s="100">
        <f t="shared" si="2"/>
        <v>6359.460943</v>
      </c>
      <c r="I34" s="124" t="s">
        <v>334</v>
      </c>
      <c r="J34" s="133" t="s">
        <v>336</v>
      </c>
      <c r="K34" s="109">
        <v>21572.103591</v>
      </c>
      <c r="L34" s="98">
        <v>21391.372152</v>
      </c>
      <c r="M34" s="98">
        <v>21391.372152</v>
      </c>
      <c r="N34" s="98">
        <v>19999.511409</v>
      </c>
      <c r="O34" s="99">
        <f t="shared" si="15"/>
        <v>93.4933545491617</v>
      </c>
      <c r="P34" s="100">
        <f t="shared" si="16"/>
        <v>-1391.860743</v>
      </c>
      <c r="Q34" s="124" t="s">
        <v>334</v>
      </c>
      <c r="R34" s="159" t="s">
        <v>337</v>
      </c>
      <c r="S34" s="155">
        <v>5339.5567</v>
      </c>
      <c r="T34" s="156"/>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1"/>
      <c r="BC34" s="151"/>
      <c r="BD34" s="151"/>
      <c r="BE34" s="151"/>
      <c r="BF34" s="151"/>
      <c r="BG34" s="151"/>
      <c r="BH34" s="151"/>
      <c r="BI34" s="151"/>
      <c r="BJ34" s="151"/>
      <c r="BK34" s="151"/>
      <c r="BL34" s="151"/>
      <c r="BM34" s="151"/>
      <c r="BN34" s="151"/>
      <c r="BO34" s="151"/>
      <c r="BP34" s="151"/>
      <c r="BQ34" s="151"/>
      <c r="BR34" s="151"/>
      <c r="BS34" s="151"/>
      <c r="BT34" s="151"/>
      <c r="BU34" s="151"/>
      <c r="BV34" s="151"/>
      <c r="BW34" s="151"/>
      <c r="BX34" s="151"/>
      <c r="BY34" s="151"/>
      <c r="BZ34" s="151"/>
      <c r="CA34" s="151"/>
      <c r="CB34" s="151"/>
      <c r="CC34" s="151"/>
      <c r="CD34" s="151"/>
      <c r="CE34" s="151"/>
      <c r="CF34" s="151"/>
      <c r="CG34" s="151"/>
      <c r="CH34" s="151"/>
      <c r="CI34" s="151"/>
      <c r="CJ34" s="151"/>
      <c r="CK34" s="151"/>
      <c r="CL34" s="151"/>
      <c r="CM34" s="151"/>
      <c r="CN34" s="151"/>
      <c r="CO34" s="151"/>
      <c r="CP34" s="151"/>
      <c r="CQ34" s="151"/>
      <c r="CR34" s="151"/>
      <c r="CS34" s="151"/>
      <c r="CT34" s="151"/>
      <c r="CU34" s="151"/>
      <c r="CV34" s="151"/>
      <c r="CW34" s="151"/>
      <c r="CX34" s="151"/>
      <c r="CY34" s="151"/>
      <c r="CZ34" s="151"/>
      <c r="DA34" s="151"/>
      <c r="DB34" s="151"/>
      <c r="DC34" s="151"/>
      <c r="DD34" s="151"/>
      <c r="DE34" s="151"/>
      <c r="DF34" s="151"/>
      <c r="DG34" s="151"/>
      <c r="DH34" s="151"/>
      <c r="DI34" s="151"/>
      <c r="DJ34" s="151"/>
      <c r="DK34" s="151"/>
      <c r="DL34" s="151"/>
      <c r="DM34" s="151"/>
      <c r="DN34" s="151"/>
      <c r="DO34" s="151"/>
      <c r="DP34" s="151"/>
      <c r="DQ34" s="151"/>
      <c r="DR34" s="151"/>
      <c r="DS34" s="151"/>
      <c r="DT34" s="151"/>
      <c r="DU34" s="151"/>
      <c r="DV34" s="151"/>
      <c r="DW34" s="151"/>
      <c r="DX34" s="151"/>
      <c r="DY34" s="151"/>
      <c r="DZ34" s="151"/>
      <c r="EA34" s="151"/>
      <c r="EB34" s="151"/>
      <c r="EC34" s="151"/>
      <c r="ED34" s="151"/>
      <c r="EE34" s="151"/>
      <c r="EF34" s="151"/>
      <c r="EG34" s="151"/>
      <c r="EH34" s="151"/>
      <c r="EI34" s="151"/>
      <c r="EJ34" s="151"/>
      <c r="EK34" s="151"/>
      <c r="EL34" s="151"/>
      <c r="EM34" s="151"/>
      <c r="EN34" s="151"/>
      <c r="EO34" s="151"/>
      <c r="EP34" s="151"/>
      <c r="EQ34" s="151"/>
      <c r="ER34" s="151"/>
      <c r="ES34" s="151"/>
      <c r="ET34" s="151"/>
      <c r="EU34" s="151"/>
      <c r="EV34" s="151"/>
      <c r="EW34" s="151"/>
      <c r="EX34" s="151"/>
      <c r="EY34" s="151"/>
      <c r="EZ34" s="151"/>
      <c r="FA34" s="151"/>
      <c r="FB34" s="151"/>
      <c r="FC34" s="151"/>
      <c r="FD34" s="151"/>
      <c r="FE34" s="151"/>
      <c r="FF34" s="151"/>
      <c r="FG34" s="151"/>
      <c r="FH34" s="151"/>
      <c r="FI34" s="151"/>
      <c r="FJ34" s="151"/>
      <c r="FK34" s="151"/>
      <c r="FL34" s="151"/>
      <c r="FM34" s="151"/>
      <c r="FN34" s="151"/>
      <c r="FO34" s="151"/>
      <c r="FP34" s="151"/>
      <c r="FQ34" s="151"/>
      <c r="FR34" s="151"/>
      <c r="FS34" s="151"/>
      <c r="FT34" s="151"/>
      <c r="FU34" s="151"/>
      <c r="FV34" s="151"/>
      <c r="FW34" s="151"/>
      <c r="FX34" s="151"/>
      <c r="FY34" s="151"/>
      <c r="FZ34" s="151"/>
      <c r="GA34" s="151"/>
      <c r="GB34" s="151"/>
      <c r="GC34" s="151"/>
      <c r="GD34" s="151"/>
      <c r="GE34" s="151"/>
      <c r="GF34" s="151"/>
      <c r="GG34" s="151"/>
      <c r="GH34" s="151"/>
      <c r="GI34" s="151"/>
      <c r="GJ34" s="151"/>
      <c r="GK34" s="151"/>
      <c r="GL34" s="151"/>
      <c r="GM34" s="151"/>
      <c r="GN34" s="151"/>
      <c r="GO34" s="151"/>
      <c r="GP34" s="151"/>
      <c r="GQ34" s="151"/>
      <c r="GR34" s="151"/>
      <c r="GS34" s="151"/>
      <c r="GT34" s="151"/>
      <c r="GU34" s="151"/>
      <c r="GV34" s="151"/>
      <c r="GW34" s="151"/>
      <c r="GX34" s="151"/>
      <c r="GY34" s="151"/>
      <c r="GZ34" s="151"/>
      <c r="HA34" s="151"/>
      <c r="HB34" s="151"/>
      <c r="HC34" s="151"/>
      <c r="HD34" s="151"/>
      <c r="HE34" s="151"/>
      <c r="HF34" s="151"/>
      <c r="HG34" s="151"/>
      <c r="HH34" s="151"/>
      <c r="HI34" s="151"/>
      <c r="HJ34" s="151"/>
      <c r="HK34" s="151"/>
      <c r="HL34" s="151"/>
      <c r="HM34" s="151"/>
      <c r="HN34" s="151"/>
      <c r="HO34" s="151"/>
      <c r="HP34" s="151"/>
      <c r="HQ34" s="151"/>
      <c r="HR34" s="151"/>
      <c r="HS34" s="151"/>
      <c r="HT34" s="151"/>
      <c r="HU34" s="151"/>
      <c r="HV34" s="151"/>
      <c r="HW34" s="151"/>
      <c r="HX34" s="151"/>
      <c r="HY34" s="151"/>
      <c r="HZ34" s="151"/>
      <c r="IA34" s="151"/>
      <c r="IB34" s="151"/>
      <c r="IC34" s="151"/>
      <c r="ID34" s="151"/>
      <c r="IE34" s="151"/>
      <c r="IF34" s="151"/>
      <c r="IG34" s="151"/>
      <c r="IH34" s="151"/>
      <c r="II34" s="151"/>
      <c r="IJ34" s="151"/>
      <c r="IK34" s="151"/>
      <c r="IL34" s="151"/>
      <c r="IM34" s="151"/>
      <c r="IN34" s="151"/>
      <c r="IO34" s="151"/>
      <c r="IP34" s="151"/>
      <c r="IQ34" s="151"/>
      <c r="IR34" s="151"/>
      <c r="IS34" s="151"/>
      <c r="IT34" s="151"/>
      <c r="IU34" s="151"/>
      <c r="IV34" s="151"/>
    </row>
    <row r="35" s="76" customFormat="1" ht="9.8" customHeight="1" spans="1:256">
      <c r="A35" s="101"/>
      <c r="B35" s="102" t="s">
        <v>286</v>
      </c>
      <c r="C35" s="105">
        <v>21978.571734</v>
      </c>
      <c r="D35" s="98">
        <v>18000</v>
      </c>
      <c r="E35" s="98">
        <v>18000</v>
      </c>
      <c r="F35" s="106">
        <v>24221.343325</v>
      </c>
      <c r="G35" s="99">
        <f t="shared" si="17"/>
        <v>134.563018472222</v>
      </c>
      <c r="H35" s="100">
        <f t="shared" si="2"/>
        <v>6221.343325</v>
      </c>
      <c r="I35" s="131"/>
      <c r="J35" s="132" t="s">
        <v>338</v>
      </c>
      <c r="K35" s="105">
        <v>6529.78423</v>
      </c>
      <c r="L35" s="98">
        <v>6529.947833</v>
      </c>
      <c r="M35" s="98">
        <v>6529.947833</v>
      </c>
      <c r="N35" s="106">
        <v>5944.473</v>
      </c>
      <c r="O35" s="99">
        <f t="shared" si="15"/>
        <v>91.0340044365864</v>
      </c>
      <c r="P35" s="100">
        <f t="shared" si="16"/>
        <v>-585.474833</v>
      </c>
      <c r="Q35" s="131"/>
      <c r="R35" s="159" t="s">
        <v>339</v>
      </c>
      <c r="S35" s="155">
        <v>33228.629199</v>
      </c>
      <c r="T35" s="150"/>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1"/>
      <c r="BC35" s="151"/>
      <c r="BD35" s="151"/>
      <c r="BE35" s="151"/>
      <c r="BF35" s="151"/>
      <c r="BG35" s="151"/>
      <c r="BH35" s="151"/>
      <c r="BI35" s="151"/>
      <c r="BJ35" s="151"/>
      <c r="BK35" s="151"/>
      <c r="BL35" s="151"/>
      <c r="BM35" s="151"/>
      <c r="BN35" s="151"/>
      <c r="BO35" s="151"/>
      <c r="BP35" s="151"/>
      <c r="BQ35" s="151"/>
      <c r="BR35" s="151"/>
      <c r="BS35" s="151"/>
      <c r="BT35" s="151"/>
      <c r="BU35" s="151"/>
      <c r="BV35" s="151"/>
      <c r="BW35" s="151"/>
      <c r="BX35" s="151"/>
      <c r="BY35" s="151"/>
      <c r="BZ35" s="151"/>
      <c r="CA35" s="151"/>
      <c r="CB35" s="151"/>
      <c r="CC35" s="151"/>
      <c r="CD35" s="151"/>
      <c r="CE35" s="151"/>
      <c r="CF35" s="151"/>
      <c r="CG35" s="151"/>
      <c r="CH35" s="151"/>
      <c r="CI35" s="151"/>
      <c r="CJ35" s="151"/>
      <c r="CK35" s="151"/>
      <c r="CL35" s="151"/>
      <c r="CM35" s="151"/>
      <c r="CN35" s="151"/>
      <c r="CO35" s="151"/>
      <c r="CP35" s="151"/>
      <c r="CQ35" s="151"/>
      <c r="CR35" s="151"/>
      <c r="CS35" s="151"/>
      <c r="CT35" s="151"/>
      <c r="CU35" s="151"/>
      <c r="CV35" s="151"/>
      <c r="CW35" s="151"/>
      <c r="CX35" s="151"/>
      <c r="CY35" s="151"/>
      <c r="CZ35" s="151"/>
      <c r="DA35" s="151"/>
      <c r="DB35" s="151"/>
      <c r="DC35" s="151"/>
      <c r="DD35" s="151"/>
      <c r="DE35" s="151"/>
      <c r="DF35" s="151"/>
      <c r="DG35" s="151"/>
      <c r="DH35" s="151"/>
      <c r="DI35" s="151"/>
      <c r="DJ35" s="151"/>
      <c r="DK35" s="151"/>
      <c r="DL35" s="151"/>
      <c r="DM35" s="151"/>
      <c r="DN35" s="151"/>
      <c r="DO35" s="151"/>
      <c r="DP35" s="151"/>
      <c r="DQ35" s="151"/>
      <c r="DR35" s="151"/>
      <c r="DS35" s="151"/>
      <c r="DT35" s="151"/>
      <c r="DU35" s="151"/>
      <c r="DV35" s="151"/>
      <c r="DW35" s="151"/>
      <c r="DX35" s="151"/>
      <c r="DY35" s="151"/>
      <c r="DZ35" s="151"/>
      <c r="EA35" s="151"/>
      <c r="EB35" s="151"/>
      <c r="EC35" s="151"/>
      <c r="ED35" s="151"/>
      <c r="EE35" s="151"/>
      <c r="EF35" s="151"/>
      <c r="EG35" s="151"/>
      <c r="EH35" s="151"/>
      <c r="EI35" s="151"/>
      <c r="EJ35" s="151"/>
      <c r="EK35" s="151"/>
      <c r="EL35" s="151"/>
      <c r="EM35" s="151"/>
      <c r="EN35" s="151"/>
      <c r="EO35" s="151"/>
      <c r="EP35" s="151"/>
      <c r="EQ35" s="151"/>
      <c r="ER35" s="151"/>
      <c r="ES35" s="151"/>
      <c r="ET35" s="151"/>
      <c r="EU35" s="151"/>
      <c r="EV35" s="151"/>
      <c r="EW35" s="151"/>
      <c r="EX35" s="151"/>
      <c r="EY35" s="151"/>
      <c r="EZ35" s="151"/>
      <c r="FA35" s="151"/>
      <c r="FB35" s="151"/>
      <c r="FC35" s="151"/>
      <c r="FD35" s="151"/>
      <c r="FE35" s="151"/>
      <c r="FF35" s="151"/>
      <c r="FG35" s="151"/>
      <c r="FH35" s="151"/>
      <c r="FI35" s="151"/>
      <c r="FJ35" s="151"/>
      <c r="FK35" s="151"/>
      <c r="FL35" s="151"/>
      <c r="FM35" s="151"/>
      <c r="FN35" s="151"/>
      <c r="FO35" s="151"/>
      <c r="FP35" s="151"/>
      <c r="FQ35" s="151"/>
      <c r="FR35" s="151"/>
      <c r="FS35" s="151"/>
      <c r="FT35" s="151"/>
      <c r="FU35" s="151"/>
      <c r="FV35" s="151"/>
      <c r="FW35" s="151"/>
      <c r="FX35" s="151"/>
      <c r="FY35" s="151"/>
      <c r="FZ35" s="151"/>
      <c r="GA35" s="151"/>
      <c r="GB35" s="151"/>
      <c r="GC35" s="151"/>
      <c r="GD35" s="151"/>
      <c r="GE35" s="151"/>
      <c r="GF35" s="151"/>
      <c r="GG35" s="151"/>
      <c r="GH35" s="151"/>
      <c r="GI35" s="151"/>
      <c r="GJ35" s="151"/>
      <c r="GK35" s="151"/>
      <c r="GL35" s="151"/>
      <c r="GM35" s="151"/>
      <c r="GN35" s="151"/>
      <c r="GO35" s="151"/>
      <c r="GP35" s="151"/>
      <c r="GQ35" s="151"/>
      <c r="GR35" s="151"/>
      <c r="GS35" s="151"/>
      <c r="GT35" s="151"/>
      <c r="GU35" s="151"/>
      <c r="GV35" s="151"/>
      <c r="GW35" s="151"/>
      <c r="GX35" s="151"/>
      <c r="GY35" s="151"/>
      <c r="GZ35" s="151"/>
      <c r="HA35" s="151"/>
      <c r="HB35" s="151"/>
      <c r="HC35" s="151"/>
      <c r="HD35" s="151"/>
      <c r="HE35" s="151"/>
      <c r="HF35" s="151"/>
      <c r="HG35" s="151"/>
      <c r="HH35" s="151"/>
      <c r="HI35" s="151"/>
      <c r="HJ35" s="151"/>
      <c r="HK35" s="151"/>
      <c r="HL35" s="151"/>
      <c r="HM35" s="151"/>
      <c r="HN35" s="151"/>
      <c r="HO35" s="151"/>
      <c r="HP35" s="151"/>
      <c r="HQ35" s="151"/>
      <c r="HR35" s="151"/>
      <c r="HS35" s="151"/>
      <c r="HT35" s="151"/>
      <c r="HU35" s="151"/>
      <c r="HV35" s="151"/>
      <c r="HW35" s="151"/>
      <c r="HX35" s="151"/>
      <c r="HY35" s="151"/>
      <c r="HZ35" s="151"/>
      <c r="IA35" s="151"/>
      <c r="IB35" s="151"/>
      <c r="IC35" s="151"/>
      <c r="ID35" s="151"/>
      <c r="IE35" s="151"/>
      <c r="IF35" s="151"/>
      <c r="IG35" s="151"/>
      <c r="IH35" s="151"/>
      <c r="II35" s="151"/>
      <c r="IJ35" s="151"/>
      <c r="IK35" s="151"/>
      <c r="IL35" s="151"/>
      <c r="IM35" s="151"/>
      <c r="IN35" s="151"/>
      <c r="IO35" s="151"/>
      <c r="IP35" s="151"/>
      <c r="IQ35" s="151"/>
      <c r="IR35" s="151"/>
      <c r="IS35" s="151"/>
      <c r="IT35" s="151"/>
      <c r="IU35" s="151"/>
      <c r="IV35" s="151"/>
    </row>
    <row r="36" s="76" customFormat="1" ht="9.8" customHeight="1" spans="1:256">
      <c r="A36" s="101"/>
      <c r="B36" s="102" t="s">
        <v>289</v>
      </c>
      <c r="C36" s="105">
        <v>216.178988</v>
      </c>
      <c r="D36" s="98">
        <v>979.607166</v>
      </c>
      <c r="E36" s="98">
        <v>979.607166</v>
      </c>
      <c r="F36" s="106">
        <v>1060.747367</v>
      </c>
      <c r="G36" s="99">
        <f t="shared" si="17"/>
        <v>108.282932568911</v>
      </c>
      <c r="H36" s="100">
        <f t="shared" si="2"/>
        <v>81.1402009999999</v>
      </c>
      <c r="I36" s="131"/>
      <c r="J36" s="141" t="s">
        <v>340</v>
      </c>
      <c r="K36" s="109">
        <v>15040.6792</v>
      </c>
      <c r="L36" s="98">
        <v>14861.424319</v>
      </c>
      <c r="M36" s="98">
        <v>14861.424319</v>
      </c>
      <c r="N36" s="98">
        <v>14050.8383</v>
      </c>
      <c r="O36" s="99">
        <f t="shared" si="15"/>
        <v>94.5457043578004</v>
      </c>
      <c r="P36" s="100">
        <f t="shared" si="16"/>
        <v>-810.586019</v>
      </c>
      <c r="Q36" s="160"/>
      <c r="R36" s="161"/>
      <c r="S36" s="162"/>
      <c r="T36" s="150"/>
      <c r="U36" s="151"/>
      <c r="V36" s="151"/>
      <c r="W36" s="151"/>
      <c r="X36" s="151"/>
      <c r="Y36" s="151"/>
      <c r="Z36" s="151"/>
      <c r="AA36" s="151"/>
      <c r="AB36" s="151"/>
      <c r="AC36" s="151"/>
      <c r="AD36" s="151"/>
      <c r="AE36" s="151"/>
      <c r="AF36" s="151"/>
      <c r="AG36" s="151"/>
      <c r="AH36" s="151"/>
      <c r="AI36" s="151"/>
      <c r="AJ36" s="151"/>
      <c r="AK36" s="151"/>
      <c r="AL36" s="151"/>
      <c r="AM36" s="151"/>
      <c r="AN36" s="151"/>
      <c r="AO36" s="151"/>
      <c r="AP36" s="151"/>
      <c r="AQ36" s="151"/>
      <c r="AR36" s="151"/>
      <c r="AS36" s="151"/>
      <c r="AT36" s="151"/>
      <c r="AU36" s="151"/>
      <c r="AV36" s="151"/>
      <c r="AW36" s="151"/>
      <c r="AX36" s="151"/>
      <c r="AY36" s="151"/>
      <c r="AZ36" s="151"/>
      <c r="BA36" s="151"/>
      <c r="BB36" s="151"/>
      <c r="BC36" s="151"/>
      <c r="BD36" s="151"/>
      <c r="BE36" s="151"/>
      <c r="BF36" s="151"/>
      <c r="BG36" s="151"/>
      <c r="BH36" s="151"/>
      <c r="BI36" s="151"/>
      <c r="BJ36" s="151"/>
      <c r="BK36" s="151"/>
      <c r="BL36" s="151"/>
      <c r="BM36" s="151"/>
      <c r="BN36" s="151"/>
      <c r="BO36" s="151"/>
      <c r="BP36" s="151"/>
      <c r="BQ36" s="151"/>
      <c r="BR36" s="151"/>
      <c r="BS36" s="151"/>
      <c r="BT36" s="151"/>
      <c r="BU36" s="151"/>
      <c r="BV36" s="151"/>
      <c r="BW36" s="151"/>
      <c r="BX36" s="151"/>
      <c r="BY36" s="151"/>
      <c r="BZ36" s="151"/>
      <c r="CA36" s="151"/>
      <c r="CB36" s="151"/>
      <c r="CC36" s="151"/>
      <c r="CD36" s="151"/>
      <c r="CE36" s="151"/>
      <c r="CF36" s="151"/>
      <c r="CG36" s="151"/>
      <c r="CH36" s="151"/>
      <c r="CI36" s="151"/>
      <c r="CJ36" s="151"/>
      <c r="CK36" s="151"/>
      <c r="CL36" s="151"/>
      <c r="CM36" s="151"/>
      <c r="CN36" s="151"/>
      <c r="CO36" s="151"/>
      <c r="CP36" s="151"/>
      <c r="CQ36" s="151"/>
      <c r="CR36" s="151"/>
      <c r="CS36" s="151"/>
      <c r="CT36" s="151"/>
      <c r="CU36" s="151"/>
      <c r="CV36" s="151"/>
      <c r="CW36" s="151"/>
      <c r="CX36" s="151"/>
      <c r="CY36" s="151"/>
      <c r="CZ36" s="151"/>
      <c r="DA36" s="151"/>
      <c r="DB36" s="151"/>
      <c r="DC36" s="151"/>
      <c r="DD36" s="151"/>
      <c r="DE36" s="151"/>
      <c r="DF36" s="151"/>
      <c r="DG36" s="151"/>
      <c r="DH36" s="151"/>
      <c r="DI36" s="151"/>
      <c r="DJ36" s="151"/>
      <c r="DK36" s="151"/>
      <c r="DL36" s="151"/>
      <c r="DM36" s="151"/>
      <c r="DN36" s="151"/>
      <c r="DO36" s="151"/>
      <c r="DP36" s="151"/>
      <c r="DQ36" s="151"/>
      <c r="DR36" s="151"/>
      <c r="DS36" s="151"/>
      <c r="DT36" s="151"/>
      <c r="DU36" s="151"/>
      <c r="DV36" s="151"/>
      <c r="DW36" s="151"/>
      <c r="DX36" s="151"/>
      <c r="DY36" s="151"/>
      <c r="DZ36" s="151"/>
      <c r="EA36" s="151"/>
      <c r="EB36" s="151"/>
      <c r="EC36" s="151"/>
      <c r="ED36" s="151"/>
      <c r="EE36" s="151"/>
      <c r="EF36" s="151"/>
      <c r="EG36" s="151"/>
      <c r="EH36" s="151"/>
      <c r="EI36" s="151"/>
      <c r="EJ36" s="151"/>
      <c r="EK36" s="151"/>
      <c r="EL36" s="151"/>
      <c r="EM36" s="151"/>
      <c r="EN36" s="151"/>
      <c r="EO36" s="151"/>
      <c r="EP36" s="151"/>
      <c r="EQ36" s="151"/>
      <c r="ER36" s="151"/>
      <c r="ES36" s="151"/>
      <c r="ET36" s="151"/>
      <c r="EU36" s="151"/>
      <c r="EV36" s="151"/>
      <c r="EW36" s="151"/>
      <c r="EX36" s="151"/>
      <c r="EY36" s="151"/>
      <c r="EZ36" s="151"/>
      <c r="FA36" s="151"/>
      <c r="FB36" s="151"/>
      <c r="FC36" s="151"/>
      <c r="FD36" s="151"/>
      <c r="FE36" s="151"/>
      <c r="FF36" s="151"/>
      <c r="FG36" s="151"/>
      <c r="FH36" s="151"/>
      <c r="FI36" s="151"/>
      <c r="FJ36" s="151"/>
      <c r="FK36" s="151"/>
      <c r="FL36" s="151"/>
      <c r="FM36" s="151"/>
      <c r="FN36" s="151"/>
      <c r="FO36" s="151"/>
      <c r="FP36" s="151"/>
      <c r="FQ36" s="151"/>
      <c r="FR36" s="151"/>
      <c r="FS36" s="151"/>
      <c r="FT36" s="151"/>
      <c r="FU36" s="151"/>
      <c r="FV36" s="151"/>
      <c r="FW36" s="151"/>
      <c r="FX36" s="151"/>
      <c r="FY36" s="151"/>
      <c r="FZ36" s="151"/>
      <c r="GA36" s="151"/>
      <c r="GB36" s="151"/>
      <c r="GC36" s="151"/>
      <c r="GD36" s="151"/>
      <c r="GE36" s="151"/>
      <c r="GF36" s="151"/>
      <c r="GG36" s="151"/>
      <c r="GH36" s="151"/>
      <c r="GI36" s="151"/>
      <c r="GJ36" s="151"/>
      <c r="GK36" s="151"/>
      <c r="GL36" s="151"/>
      <c r="GM36" s="151"/>
      <c r="GN36" s="151"/>
      <c r="GO36" s="151"/>
      <c r="GP36" s="151"/>
      <c r="GQ36" s="151"/>
      <c r="GR36" s="151"/>
      <c r="GS36" s="151"/>
      <c r="GT36" s="151"/>
      <c r="GU36" s="151"/>
      <c r="GV36" s="151"/>
      <c r="GW36" s="151"/>
      <c r="GX36" s="151"/>
      <c r="GY36" s="151"/>
      <c r="GZ36" s="151"/>
      <c r="HA36" s="151"/>
      <c r="HB36" s="151"/>
      <c r="HC36" s="151"/>
      <c r="HD36" s="151"/>
      <c r="HE36" s="151"/>
      <c r="HF36" s="151"/>
      <c r="HG36" s="151"/>
      <c r="HH36" s="151"/>
      <c r="HI36" s="151"/>
      <c r="HJ36" s="151"/>
      <c r="HK36" s="151"/>
      <c r="HL36" s="151"/>
      <c r="HM36" s="151"/>
      <c r="HN36" s="151"/>
      <c r="HO36" s="151"/>
      <c r="HP36" s="151"/>
      <c r="HQ36" s="151"/>
      <c r="HR36" s="151"/>
      <c r="HS36" s="151"/>
      <c r="HT36" s="151"/>
      <c r="HU36" s="151"/>
      <c r="HV36" s="151"/>
      <c r="HW36" s="151"/>
      <c r="HX36" s="151"/>
      <c r="HY36" s="151"/>
      <c r="HZ36" s="151"/>
      <c r="IA36" s="151"/>
      <c r="IB36" s="151"/>
      <c r="IC36" s="151"/>
      <c r="ID36" s="151"/>
      <c r="IE36" s="151"/>
      <c r="IF36" s="151"/>
      <c r="IG36" s="151"/>
      <c r="IH36" s="151"/>
      <c r="II36" s="151"/>
      <c r="IJ36" s="151"/>
      <c r="IK36" s="151"/>
      <c r="IL36" s="151"/>
      <c r="IM36" s="151"/>
      <c r="IN36" s="151"/>
      <c r="IO36" s="151"/>
      <c r="IP36" s="151"/>
      <c r="IQ36" s="151"/>
      <c r="IR36" s="151"/>
      <c r="IS36" s="151"/>
      <c r="IT36" s="151"/>
      <c r="IU36" s="151"/>
      <c r="IV36" s="151"/>
    </row>
    <row r="37" s="76" customFormat="1" ht="9.8" customHeight="1" spans="1:256">
      <c r="A37" s="112" t="s">
        <v>341</v>
      </c>
      <c r="B37" s="113"/>
      <c r="C37" s="114">
        <v>125.631195</v>
      </c>
      <c r="D37" s="115"/>
      <c r="E37" s="115"/>
      <c r="F37" s="116">
        <v>56.977417</v>
      </c>
      <c r="G37" s="117"/>
      <c r="H37" s="118">
        <f t="shared" si="2"/>
        <v>56.977417</v>
      </c>
      <c r="I37" s="142"/>
      <c r="J37" s="143"/>
      <c r="K37" s="114"/>
      <c r="L37" s="115"/>
      <c r="M37" s="115"/>
      <c r="N37" s="115"/>
      <c r="O37" s="144"/>
      <c r="P37" s="118"/>
      <c r="Q37" s="163"/>
      <c r="R37" s="164"/>
      <c r="S37" s="165"/>
      <c r="T37" s="150"/>
      <c r="U37" s="151"/>
      <c r="V37" s="151"/>
      <c r="W37" s="151"/>
      <c r="X37" s="151"/>
      <c r="Y37" s="151"/>
      <c r="Z37" s="151"/>
      <c r="AA37" s="151"/>
      <c r="AB37" s="151"/>
      <c r="AC37" s="151"/>
      <c r="AD37" s="151"/>
      <c r="AE37" s="151"/>
      <c r="AF37" s="151"/>
      <c r="AG37" s="151"/>
      <c r="AH37" s="151"/>
      <c r="AI37" s="151"/>
      <c r="AJ37" s="151"/>
      <c r="AK37" s="151"/>
      <c r="AL37" s="151"/>
      <c r="AM37" s="151"/>
      <c r="AN37" s="151"/>
      <c r="AO37" s="151"/>
      <c r="AP37" s="151"/>
      <c r="AQ37" s="151"/>
      <c r="AR37" s="151"/>
      <c r="AS37" s="151"/>
      <c r="AT37" s="151"/>
      <c r="AU37" s="151"/>
      <c r="AV37" s="151"/>
      <c r="AW37" s="151"/>
      <c r="AX37" s="151"/>
      <c r="AY37" s="151"/>
      <c r="AZ37" s="151"/>
      <c r="BA37" s="151"/>
      <c r="BB37" s="151"/>
      <c r="BC37" s="151"/>
      <c r="BD37" s="151"/>
      <c r="BE37" s="151"/>
      <c r="BF37" s="151"/>
      <c r="BG37" s="151"/>
      <c r="BH37" s="151"/>
      <c r="BI37" s="151"/>
      <c r="BJ37" s="151"/>
      <c r="BK37" s="151"/>
      <c r="BL37" s="151"/>
      <c r="BM37" s="151"/>
      <c r="BN37" s="151"/>
      <c r="BO37" s="151"/>
      <c r="BP37" s="151"/>
      <c r="BQ37" s="151"/>
      <c r="BR37" s="151"/>
      <c r="BS37" s="151"/>
      <c r="BT37" s="151"/>
      <c r="BU37" s="151"/>
      <c r="BV37" s="151"/>
      <c r="BW37" s="151"/>
      <c r="BX37" s="151"/>
      <c r="BY37" s="151"/>
      <c r="BZ37" s="151"/>
      <c r="CA37" s="151"/>
      <c r="CB37" s="151"/>
      <c r="CC37" s="151"/>
      <c r="CD37" s="151"/>
      <c r="CE37" s="151"/>
      <c r="CF37" s="151"/>
      <c r="CG37" s="151"/>
      <c r="CH37" s="151"/>
      <c r="CI37" s="151"/>
      <c r="CJ37" s="151"/>
      <c r="CK37" s="151"/>
      <c r="CL37" s="151"/>
      <c r="CM37" s="151"/>
      <c r="CN37" s="151"/>
      <c r="CO37" s="151"/>
      <c r="CP37" s="151"/>
      <c r="CQ37" s="151"/>
      <c r="CR37" s="151"/>
      <c r="CS37" s="151"/>
      <c r="CT37" s="151"/>
      <c r="CU37" s="151"/>
      <c r="CV37" s="151"/>
      <c r="CW37" s="151"/>
      <c r="CX37" s="151"/>
      <c r="CY37" s="151"/>
      <c r="CZ37" s="151"/>
      <c r="DA37" s="151"/>
      <c r="DB37" s="151"/>
      <c r="DC37" s="151"/>
      <c r="DD37" s="151"/>
      <c r="DE37" s="151"/>
      <c r="DF37" s="151"/>
      <c r="DG37" s="151"/>
      <c r="DH37" s="151"/>
      <c r="DI37" s="151"/>
      <c r="DJ37" s="151"/>
      <c r="DK37" s="151"/>
      <c r="DL37" s="151"/>
      <c r="DM37" s="151"/>
      <c r="DN37" s="151"/>
      <c r="DO37" s="151"/>
      <c r="DP37" s="151"/>
      <c r="DQ37" s="151"/>
      <c r="DR37" s="151"/>
      <c r="DS37" s="151"/>
      <c r="DT37" s="151"/>
      <c r="DU37" s="151"/>
      <c r="DV37" s="151"/>
      <c r="DW37" s="151"/>
      <c r="DX37" s="151"/>
      <c r="DY37" s="151"/>
      <c r="DZ37" s="151"/>
      <c r="EA37" s="151"/>
      <c r="EB37" s="151"/>
      <c r="EC37" s="151"/>
      <c r="ED37" s="151"/>
      <c r="EE37" s="151"/>
      <c r="EF37" s="151"/>
      <c r="EG37" s="151"/>
      <c r="EH37" s="151"/>
      <c r="EI37" s="151"/>
      <c r="EJ37" s="151"/>
      <c r="EK37" s="151"/>
      <c r="EL37" s="151"/>
      <c r="EM37" s="151"/>
      <c r="EN37" s="151"/>
      <c r="EO37" s="151"/>
      <c r="EP37" s="151"/>
      <c r="EQ37" s="151"/>
      <c r="ER37" s="151"/>
      <c r="ES37" s="151"/>
      <c r="ET37" s="151"/>
      <c r="EU37" s="151"/>
      <c r="EV37" s="151"/>
      <c r="EW37" s="151"/>
      <c r="EX37" s="151"/>
      <c r="EY37" s="151"/>
      <c r="EZ37" s="151"/>
      <c r="FA37" s="151"/>
      <c r="FB37" s="151"/>
      <c r="FC37" s="151"/>
      <c r="FD37" s="151"/>
      <c r="FE37" s="151"/>
      <c r="FF37" s="151"/>
      <c r="FG37" s="151"/>
      <c r="FH37" s="151"/>
      <c r="FI37" s="151"/>
      <c r="FJ37" s="151"/>
      <c r="FK37" s="151"/>
      <c r="FL37" s="151"/>
      <c r="FM37" s="151"/>
      <c r="FN37" s="151"/>
      <c r="FO37" s="151"/>
      <c r="FP37" s="151"/>
      <c r="FQ37" s="151"/>
      <c r="FR37" s="151"/>
      <c r="FS37" s="151"/>
      <c r="FT37" s="151"/>
      <c r="FU37" s="151"/>
      <c r="FV37" s="151"/>
      <c r="FW37" s="151"/>
      <c r="FX37" s="151"/>
      <c r="FY37" s="151"/>
      <c r="FZ37" s="151"/>
      <c r="GA37" s="151"/>
      <c r="GB37" s="151"/>
      <c r="GC37" s="151"/>
      <c r="GD37" s="151"/>
      <c r="GE37" s="151"/>
      <c r="GF37" s="151"/>
      <c r="GG37" s="151"/>
      <c r="GH37" s="151"/>
      <c r="GI37" s="151"/>
      <c r="GJ37" s="151"/>
      <c r="GK37" s="151"/>
      <c r="GL37" s="151"/>
      <c r="GM37" s="151"/>
      <c r="GN37" s="151"/>
      <c r="GO37" s="151"/>
      <c r="GP37" s="151"/>
      <c r="GQ37" s="151"/>
      <c r="GR37" s="151"/>
      <c r="GS37" s="151"/>
      <c r="GT37" s="151"/>
      <c r="GU37" s="151"/>
      <c r="GV37" s="151"/>
      <c r="GW37" s="151"/>
      <c r="GX37" s="151"/>
      <c r="GY37" s="151"/>
      <c r="GZ37" s="151"/>
      <c r="HA37" s="151"/>
      <c r="HB37" s="151"/>
      <c r="HC37" s="151"/>
      <c r="HD37" s="151"/>
      <c r="HE37" s="151"/>
      <c r="HF37" s="151"/>
      <c r="HG37" s="151"/>
      <c r="HH37" s="151"/>
      <c r="HI37" s="151"/>
      <c r="HJ37" s="151"/>
      <c r="HK37" s="151"/>
      <c r="HL37" s="151"/>
      <c r="HM37" s="151"/>
      <c r="HN37" s="151"/>
      <c r="HO37" s="151"/>
      <c r="HP37" s="151"/>
      <c r="HQ37" s="151"/>
      <c r="HR37" s="151"/>
      <c r="HS37" s="151"/>
      <c r="HT37" s="151"/>
      <c r="HU37" s="151"/>
      <c r="HV37" s="151"/>
      <c r="HW37" s="151"/>
      <c r="HX37" s="151"/>
      <c r="HY37" s="151"/>
      <c r="HZ37" s="151"/>
      <c r="IA37" s="151"/>
      <c r="IB37" s="151"/>
      <c r="IC37" s="151"/>
      <c r="ID37" s="151"/>
      <c r="IE37" s="151"/>
      <c r="IF37" s="151"/>
      <c r="IG37" s="151"/>
      <c r="IH37" s="151"/>
      <c r="II37" s="151"/>
      <c r="IJ37" s="151"/>
      <c r="IK37" s="151"/>
      <c r="IL37" s="151"/>
      <c r="IM37" s="151"/>
      <c r="IN37" s="151"/>
      <c r="IO37" s="151"/>
      <c r="IP37" s="151"/>
      <c r="IQ37" s="151"/>
      <c r="IR37" s="151"/>
      <c r="IS37" s="151"/>
      <c r="IT37" s="151"/>
      <c r="IU37" s="151"/>
      <c r="IV37" s="151"/>
    </row>
    <row r="38" s="77" customFormat="1" ht="10.05" customHeight="1" spans="1:256">
      <c r="A38" s="119" t="s">
        <v>342</v>
      </c>
      <c r="B38" s="119"/>
      <c r="C38" s="119"/>
      <c r="D38" s="119"/>
      <c r="E38" s="119"/>
      <c r="F38" s="119"/>
      <c r="G38" s="119"/>
      <c r="H38" s="119"/>
      <c r="I38" s="119"/>
      <c r="J38" s="119"/>
      <c r="K38" s="119"/>
      <c r="L38" s="119"/>
      <c r="M38" s="119"/>
      <c r="N38" s="119"/>
      <c r="O38" s="119"/>
      <c r="P38" s="119"/>
      <c r="Q38" s="119"/>
      <c r="R38" s="119"/>
      <c r="S38" s="119"/>
      <c r="T38" s="166"/>
      <c r="U38" s="167"/>
      <c r="V38" s="167"/>
      <c r="W38" s="167"/>
      <c r="X38" s="167"/>
      <c r="Y38" s="167"/>
      <c r="Z38" s="167"/>
      <c r="AA38" s="167"/>
      <c r="AB38" s="167"/>
      <c r="AC38" s="167"/>
      <c r="AD38" s="167"/>
      <c r="AE38" s="167"/>
      <c r="AF38" s="167"/>
      <c r="AG38" s="167"/>
      <c r="AH38" s="167"/>
      <c r="AI38" s="167"/>
      <c r="AJ38" s="167"/>
      <c r="AK38" s="167"/>
      <c r="AL38" s="167"/>
      <c r="AM38" s="167"/>
      <c r="AN38" s="167"/>
      <c r="AO38" s="167"/>
      <c r="AP38" s="167"/>
      <c r="AQ38" s="167"/>
      <c r="AR38" s="167"/>
      <c r="AS38" s="167"/>
      <c r="AT38" s="167"/>
      <c r="AU38" s="167"/>
      <c r="AV38" s="167"/>
      <c r="AW38" s="167"/>
      <c r="AX38" s="167"/>
      <c r="AY38" s="167"/>
      <c r="AZ38" s="167"/>
      <c r="BA38" s="167"/>
      <c r="BB38" s="167"/>
      <c r="BC38" s="167"/>
      <c r="BD38" s="167"/>
      <c r="BE38" s="167"/>
      <c r="BF38" s="167"/>
      <c r="BG38" s="167"/>
      <c r="BH38" s="167"/>
      <c r="BI38" s="167"/>
      <c r="BJ38" s="167"/>
      <c r="BK38" s="167"/>
      <c r="BL38" s="167"/>
      <c r="BM38" s="167"/>
      <c r="BN38" s="167"/>
      <c r="BO38" s="167"/>
      <c r="BP38" s="167"/>
      <c r="BQ38" s="167"/>
      <c r="BR38" s="167"/>
      <c r="BS38" s="167"/>
      <c r="BT38" s="167"/>
      <c r="BU38" s="167"/>
      <c r="BV38" s="167"/>
      <c r="BW38" s="167"/>
      <c r="BX38" s="167"/>
      <c r="BY38" s="167"/>
      <c r="BZ38" s="167"/>
      <c r="CA38" s="167"/>
      <c r="CB38" s="167"/>
      <c r="CC38" s="167"/>
      <c r="CD38" s="167"/>
      <c r="CE38" s="167"/>
      <c r="CF38" s="167"/>
      <c r="CG38" s="167"/>
      <c r="CH38" s="167"/>
      <c r="CI38" s="167"/>
      <c r="CJ38" s="167"/>
      <c r="CK38" s="167"/>
      <c r="CL38" s="167"/>
      <c r="CM38" s="167"/>
      <c r="CN38" s="167"/>
      <c r="CO38" s="167"/>
      <c r="CP38" s="167"/>
      <c r="CQ38" s="167"/>
      <c r="CR38" s="167"/>
      <c r="CS38" s="167"/>
      <c r="CT38" s="167"/>
      <c r="CU38" s="167"/>
      <c r="CV38" s="167"/>
      <c r="CW38" s="167"/>
      <c r="CX38" s="167"/>
      <c r="CY38" s="167"/>
      <c r="CZ38" s="167"/>
      <c r="DA38" s="167"/>
      <c r="DB38" s="167"/>
      <c r="DC38" s="167"/>
      <c r="DD38" s="167"/>
      <c r="DE38" s="167"/>
      <c r="DF38" s="167"/>
      <c r="DG38" s="167"/>
      <c r="DH38" s="167"/>
      <c r="DI38" s="167"/>
      <c r="DJ38" s="167"/>
      <c r="DK38" s="167"/>
      <c r="DL38" s="167"/>
      <c r="DM38" s="167"/>
      <c r="DN38" s="167"/>
      <c r="DO38" s="167"/>
      <c r="DP38" s="167"/>
      <c r="DQ38" s="167"/>
      <c r="DR38" s="167"/>
      <c r="DS38" s="167"/>
      <c r="DT38" s="167"/>
      <c r="DU38" s="167"/>
      <c r="DV38" s="167"/>
      <c r="DW38" s="167"/>
      <c r="DX38" s="167"/>
      <c r="DY38" s="167"/>
      <c r="DZ38" s="167"/>
      <c r="EA38" s="167"/>
      <c r="EB38" s="167"/>
      <c r="EC38" s="167"/>
      <c r="ED38" s="167"/>
      <c r="EE38" s="167"/>
      <c r="EF38" s="167"/>
      <c r="EG38" s="167"/>
      <c r="EH38" s="167"/>
      <c r="EI38" s="167"/>
      <c r="EJ38" s="167"/>
      <c r="EK38" s="167"/>
      <c r="EL38" s="167"/>
      <c r="EM38" s="167"/>
      <c r="EN38" s="167"/>
      <c r="EO38" s="167"/>
      <c r="EP38" s="167"/>
      <c r="EQ38" s="167"/>
      <c r="ER38" s="167"/>
      <c r="ES38" s="167"/>
      <c r="ET38" s="167"/>
      <c r="EU38" s="167"/>
      <c r="EV38" s="167"/>
      <c r="EW38" s="167"/>
      <c r="EX38" s="167"/>
      <c r="EY38" s="167"/>
      <c r="EZ38" s="167"/>
      <c r="FA38" s="167"/>
      <c r="FB38" s="167"/>
      <c r="FC38" s="167"/>
      <c r="FD38" s="167"/>
      <c r="FE38" s="167"/>
      <c r="FF38" s="167"/>
      <c r="FG38" s="167"/>
      <c r="FH38" s="167"/>
      <c r="FI38" s="167"/>
      <c r="FJ38" s="167"/>
      <c r="FK38" s="167"/>
      <c r="FL38" s="167"/>
      <c r="FM38" s="167"/>
      <c r="FN38" s="167"/>
      <c r="FO38" s="167"/>
      <c r="FP38" s="167"/>
      <c r="FQ38" s="167"/>
      <c r="FR38" s="167"/>
      <c r="FS38" s="167"/>
      <c r="FT38" s="167"/>
      <c r="FU38" s="167"/>
      <c r="FV38" s="167"/>
      <c r="FW38" s="167"/>
      <c r="FX38" s="167"/>
      <c r="FY38" s="167"/>
      <c r="FZ38" s="167"/>
      <c r="GA38" s="167"/>
      <c r="GB38" s="167"/>
      <c r="GC38" s="167"/>
      <c r="GD38" s="167"/>
      <c r="GE38" s="167"/>
      <c r="GF38" s="167"/>
      <c r="GG38" s="167"/>
      <c r="GH38" s="167"/>
      <c r="GI38" s="167"/>
      <c r="GJ38" s="167"/>
      <c r="GK38" s="167"/>
      <c r="GL38" s="167"/>
      <c r="GM38" s="167"/>
      <c r="GN38" s="167"/>
      <c r="GO38" s="167"/>
      <c r="GP38" s="167"/>
      <c r="GQ38" s="167"/>
      <c r="GR38" s="167"/>
      <c r="GS38" s="167"/>
      <c r="GT38" s="167"/>
      <c r="GU38" s="167"/>
      <c r="GV38" s="167"/>
      <c r="GW38" s="167"/>
      <c r="GX38" s="167"/>
      <c r="GY38" s="167"/>
      <c r="GZ38" s="167"/>
      <c r="HA38" s="167"/>
      <c r="HB38" s="167"/>
      <c r="HC38" s="167"/>
      <c r="HD38" s="167"/>
      <c r="HE38" s="167"/>
      <c r="HF38" s="167"/>
      <c r="HG38" s="167"/>
      <c r="HH38" s="167"/>
      <c r="HI38" s="167"/>
      <c r="HJ38" s="167"/>
      <c r="HK38" s="167"/>
      <c r="HL38" s="167"/>
      <c r="HM38" s="167"/>
      <c r="HN38" s="167"/>
      <c r="HO38" s="167"/>
      <c r="HP38" s="167"/>
      <c r="HQ38" s="167"/>
      <c r="HR38" s="167"/>
      <c r="HS38" s="167"/>
      <c r="HT38" s="167"/>
      <c r="HU38" s="167"/>
      <c r="HV38" s="167"/>
      <c r="HW38" s="167"/>
      <c r="HX38" s="167"/>
      <c r="HY38" s="167"/>
      <c r="HZ38" s="167"/>
      <c r="IA38" s="167"/>
      <c r="IB38" s="167"/>
      <c r="IC38" s="167"/>
      <c r="ID38" s="167"/>
      <c r="IE38" s="167"/>
      <c r="IF38" s="167"/>
      <c r="IG38" s="167"/>
      <c r="IH38" s="167"/>
      <c r="II38" s="167"/>
      <c r="IJ38" s="167"/>
      <c r="IK38" s="167"/>
      <c r="IL38" s="167"/>
      <c r="IM38" s="167"/>
      <c r="IN38" s="167"/>
      <c r="IO38" s="167"/>
      <c r="IP38" s="167"/>
      <c r="IQ38" s="167"/>
      <c r="IR38" s="167"/>
      <c r="IS38" s="167"/>
      <c r="IT38" s="167"/>
      <c r="IU38" s="167"/>
      <c r="IV38" s="167"/>
    </row>
    <row r="39" s="77" customFormat="1" ht="10.05" customHeight="1" spans="1:256">
      <c r="A39" s="119"/>
      <c r="B39" s="119"/>
      <c r="C39" s="119"/>
      <c r="D39" s="119"/>
      <c r="E39" s="119"/>
      <c r="F39" s="119"/>
      <c r="G39" s="119"/>
      <c r="H39" s="119"/>
      <c r="I39" s="119"/>
      <c r="J39" s="119"/>
      <c r="K39" s="119"/>
      <c r="L39" s="119"/>
      <c r="M39" s="119"/>
      <c r="N39" s="119"/>
      <c r="O39" s="119"/>
      <c r="P39" s="119"/>
      <c r="Q39" s="119"/>
      <c r="R39" s="119"/>
      <c r="S39" s="119"/>
      <c r="T39" s="166"/>
      <c r="U39" s="167"/>
      <c r="V39" s="167"/>
      <c r="W39" s="167"/>
      <c r="X39" s="167"/>
      <c r="Y39" s="167"/>
      <c r="Z39" s="167"/>
      <c r="AA39" s="167"/>
      <c r="AB39" s="167"/>
      <c r="AC39" s="167"/>
      <c r="AD39" s="167"/>
      <c r="AE39" s="167"/>
      <c r="AF39" s="167"/>
      <c r="AG39" s="167"/>
      <c r="AH39" s="167"/>
      <c r="AI39" s="167"/>
      <c r="AJ39" s="167"/>
      <c r="AK39" s="167"/>
      <c r="AL39" s="167"/>
      <c r="AM39" s="167"/>
      <c r="AN39" s="167"/>
      <c r="AO39" s="167"/>
      <c r="AP39" s="167"/>
      <c r="AQ39" s="167"/>
      <c r="AR39" s="167"/>
      <c r="AS39" s="167"/>
      <c r="AT39" s="167"/>
      <c r="AU39" s="167"/>
      <c r="AV39" s="167"/>
      <c r="AW39" s="167"/>
      <c r="AX39" s="167"/>
      <c r="AY39" s="167"/>
      <c r="AZ39" s="167"/>
      <c r="BA39" s="167"/>
      <c r="BB39" s="167"/>
      <c r="BC39" s="167"/>
      <c r="BD39" s="167"/>
      <c r="BE39" s="167"/>
      <c r="BF39" s="167"/>
      <c r="BG39" s="167"/>
      <c r="BH39" s="167"/>
      <c r="BI39" s="167"/>
      <c r="BJ39" s="167"/>
      <c r="BK39" s="167"/>
      <c r="BL39" s="167"/>
      <c r="BM39" s="167"/>
      <c r="BN39" s="167"/>
      <c r="BO39" s="167"/>
      <c r="BP39" s="167"/>
      <c r="BQ39" s="167"/>
      <c r="BR39" s="167"/>
      <c r="BS39" s="167"/>
      <c r="BT39" s="167"/>
      <c r="BU39" s="167"/>
      <c r="BV39" s="167"/>
      <c r="BW39" s="167"/>
      <c r="BX39" s="167"/>
      <c r="BY39" s="167"/>
      <c r="BZ39" s="167"/>
      <c r="CA39" s="167"/>
      <c r="CB39" s="167"/>
      <c r="CC39" s="167"/>
      <c r="CD39" s="167"/>
      <c r="CE39" s="167"/>
      <c r="CF39" s="167"/>
      <c r="CG39" s="167"/>
      <c r="CH39" s="167"/>
      <c r="CI39" s="167"/>
      <c r="CJ39" s="167"/>
      <c r="CK39" s="167"/>
      <c r="CL39" s="167"/>
      <c r="CM39" s="167"/>
      <c r="CN39" s="167"/>
      <c r="CO39" s="167"/>
      <c r="CP39" s="167"/>
      <c r="CQ39" s="167"/>
      <c r="CR39" s="167"/>
      <c r="CS39" s="167"/>
      <c r="CT39" s="167"/>
      <c r="CU39" s="167"/>
      <c r="CV39" s="167"/>
      <c r="CW39" s="167"/>
      <c r="CX39" s="167"/>
      <c r="CY39" s="167"/>
      <c r="CZ39" s="167"/>
      <c r="DA39" s="167"/>
      <c r="DB39" s="167"/>
      <c r="DC39" s="167"/>
      <c r="DD39" s="167"/>
      <c r="DE39" s="167"/>
      <c r="DF39" s="167"/>
      <c r="DG39" s="167"/>
      <c r="DH39" s="167"/>
      <c r="DI39" s="167"/>
      <c r="DJ39" s="167"/>
      <c r="DK39" s="167"/>
      <c r="DL39" s="167"/>
      <c r="DM39" s="167"/>
      <c r="DN39" s="167"/>
      <c r="DO39" s="167"/>
      <c r="DP39" s="167"/>
      <c r="DQ39" s="167"/>
      <c r="DR39" s="167"/>
      <c r="DS39" s="167"/>
      <c r="DT39" s="167"/>
      <c r="DU39" s="167"/>
      <c r="DV39" s="167"/>
      <c r="DW39" s="167"/>
      <c r="DX39" s="167"/>
      <c r="DY39" s="167"/>
      <c r="DZ39" s="167"/>
      <c r="EA39" s="167"/>
      <c r="EB39" s="167"/>
      <c r="EC39" s="167"/>
      <c r="ED39" s="167"/>
      <c r="EE39" s="167"/>
      <c r="EF39" s="167"/>
      <c r="EG39" s="167"/>
      <c r="EH39" s="167"/>
      <c r="EI39" s="167"/>
      <c r="EJ39" s="167"/>
      <c r="EK39" s="167"/>
      <c r="EL39" s="167"/>
      <c r="EM39" s="167"/>
      <c r="EN39" s="167"/>
      <c r="EO39" s="167"/>
      <c r="EP39" s="167"/>
      <c r="EQ39" s="167"/>
      <c r="ER39" s="167"/>
      <c r="ES39" s="167"/>
      <c r="ET39" s="167"/>
      <c r="EU39" s="167"/>
      <c r="EV39" s="167"/>
      <c r="EW39" s="167"/>
      <c r="EX39" s="167"/>
      <c r="EY39" s="167"/>
      <c r="EZ39" s="167"/>
      <c r="FA39" s="167"/>
      <c r="FB39" s="167"/>
      <c r="FC39" s="167"/>
      <c r="FD39" s="167"/>
      <c r="FE39" s="167"/>
      <c r="FF39" s="167"/>
      <c r="FG39" s="167"/>
      <c r="FH39" s="167"/>
      <c r="FI39" s="167"/>
      <c r="FJ39" s="167"/>
      <c r="FK39" s="167"/>
      <c r="FL39" s="167"/>
      <c r="FM39" s="167"/>
      <c r="FN39" s="167"/>
      <c r="FO39" s="167"/>
      <c r="FP39" s="167"/>
      <c r="FQ39" s="167"/>
      <c r="FR39" s="167"/>
      <c r="FS39" s="167"/>
      <c r="FT39" s="167"/>
      <c r="FU39" s="167"/>
      <c r="FV39" s="167"/>
      <c r="FW39" s="167"/>
      <c r="FX39" s="167"/>
      <c r="FY39" s="167"/>
      <c r="FZ39" s="167"/>
      <c r="GA39" s="167"/>
      <c r="GB39" s="167"/>
      <c r="GC39" s="167"/>
      <c r="GD39" s="167"/>
      <c r="GE39" s="167"/>
      <c r="GF39" s="167"/>
      <c r="GG39" s="167"/>
      <c r="GH39" s="167"/>
      <c r="GI39" s="167"/>
      <c r="GJ39" s="167"/>
      <c r="GK39" s="167"/>
      <c r="GL39" s="167"/>
      <c r="GM39" s="167"/>
      <c r="GN39" s="167"/>
      <c r="GO39" s="167"/>
      <c r="GP39" s="167"/>
      <c r="GQ39" s="167"/>
      <c r="GR39" s="167"/>
      <c r="GS39" s="167"/>
      <c r="GT39" s="167"/>
      <c r="GU39" s="167"/>
      <c r="GV39" s="167"/>
      <c r="GW39" s="167"/>
      <c r="GX39" s="167"/>
      <c r="GY39" s="167"/>
      <c r="GZ39" s="167"/>
      <c r="HA39" s="167"/>
      <c r="HB39" s="167"/>
      <c r="HC39" s="167"/>
      <c r="HD39" s="167"/>
      <c r="HE39" s="167"/>
      <c r="HF39" s="167"/>
      <c r="HG39" s="167"/>
      <c r="HH39" s="167"/>
      <c r="HI39" s="167"/>
      <c r="HJ39" s="167"/>
      <c r="HK39" s="167"/>
      <c r="HL39" s="167"/>
      <c r="HM39" s="167"/>
      <c r="HN39" s="167"/>
      <c r="HO39" s="167"/>
      <c r="HP39" s="167"/>
      <c r="HQ39" s="167"/>
      <c r="HR39" s="167"/>
      <c r="HS39" s="167"/>
      <c r="HT39" s="167"/>
      <c r="HU39" s="167"/>
      <c r="HV39" s="167"/>
      <c r="HW39" s="167"/>
      <c r="HX39" s="167"/>
      <c r="HY39" s="167"/>
      <c r="HZ39" s="167"/>
      <c r="IA39" s="167"/>
      <c r="IB39" s="167"/>
      <c r="IC39" s="167"/>
      <c r="ID39" s="167"/>
      <c r="IE39" s="167"/>
      <c r="IF39" s="167"/>
      <c r="IG39" s="167"/>
      <c r="IH39" s="167"/>
      <c r="II39" s="167"/>
      <c r="IJ39" s="167"/>
      <c r="IK39" s="167"/>
      <c r="IL39" s="167"/>
      <c r="IM39" s="167"/>
      <c r="IN39" s="167"/>
      <c r="IO39" s="167"/>
      <c r="IP39" s="167"/>
      <c r="IQ39" s="167"/>
      <c r="IR39" s="167"/>
      <c r="IS39" s="167"/>
      <c r="IT39" s="167"/>
      <c r="IU39" s="167"/>
      <c r="IV39" s="167"/>
    </row>
  </sheetData>
  <mergeCells count="12">
    <mergeCell ref="A1:B1"/>
    <mergeCell ref="A2:S2"/>
    <mergeCell ref="R3:S3"/>
    <mergeCell ref="A4:B4"/>
    <mergeCell ref="I4:J4"/>
    <mergeCell ref="Q4:R4"/>
    <mergeCell ref="A5:B5"/>
    <mergeCell ref="I5:J5"/>
    <mergeCell ref="Q5:R5"/>
    <mergeCell ref="Q6:R6"/>
    <mergeCell ref="A37:B37"/>
    <mergeCell ref="A38:S39"/>
  </mergeCells>
  <printOptions horizontalCentered="1"/>
  <pageMargins left="0.590277777777778" right="0.590277777777778" top="0.511805555555556" bottom="0.751388888888889" header="0" footer="0.468055555555556"/>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O43"/>
  <sheetViews>
    <sheetView workbookViewId="0">
      <selection activeCell="F6" sqref="F6"/>
    </sheetView>
  </sheetViews>
  <sheetFormatPr defaultColWidth="9" defaultRowHeight="14.25"/>
  <cols>
    <col min="1" max="1" width="20.625" style="5" customWidth="1"/>
    <col min="2" max="3" width="6.125" style="5" customWidth="1"/>
    <col min="4" max="4" width="5.625" style="5" customWidth="1"/>
    <col min="5" max="5" width="6.125" style="5" customWidth="1"/>
    <col min="6" max="6" width="20.625" style="5" customWidth="1"/>
    <col min="7" max="7" width="10.625" style="5" hidden="1" customWidth="1"/>
    <col min="8" max="10" width="6.125" style="5" customWidth="1"/>
    <col min="11" max="11" width="5.625" style="6" customWidth="1"/>
    <col min="12" max="12" width="6.125" style="5" customWidth="1"/>
    <col min="13" max="13" width="20.625" style="5" customWidth="1"/>
    <col min="14" max="14" width="6.125" style="5" customWidth="1"/>
    <col min="15" max="15" width="12.625" style="7" customWidth="1"/>
    <col min="16" max="16384" width="9" style="7"/>
  </cols>
  <sheetData>
    <row r="1" s="1" customFormat="1" ht="12" customHeight="1" spans="1:1">
      <c r="A1" s="8" t="s">
        <v>343</v>
      </c>
    </row>
    <row r="2" s="2" customFormat="1" ht="21" customHeight="1" spans="1:14">
      <c r="A2" s="9" t="s">
        <v>344</v>
      </c>
      <c r="B2" s="9"/>
      <c r="C2" s="9"/>
      <c r="D2" s="9"/>
      <c r="E2" s="9"/>
      <c r="F2" s="9"/>
      <c r="G2" s="9"/>
      <c r="H2" s="9"/>
      <c r="I2" s="9"/>
      <c r="J2" s="9"/>
      <c r="K2" s="9"/>
      <c r="L2" s="9"/>
      <c r="M2" s="9"/>
      <c r="N2" s="9"/>
    </row>
    <row r="3" s="1" customFormat="1" ht="12" customHeight="1" spans="1:14">
      <c r="A3" s="10"/>
      <c r="B3" s="10"/>
      <c r="C3" s="10"/>
      <c r="D3" s="10"/>
      <c r="E3" s="10"/>
      <c r="F3" s="10"/>
      <c r="G3" s="10"/>
      <c r="H3" s="10"/>
      <c r="I3" s="10"/>
      <c r="J3" s="10"/>
      <c r="K3" s="58"/>
      <c r="L3" s="10"/>
      <c r="M3" s="59" t="s">
        <v>2</v>
      </c>
      <c r="N3" s="59"/>
    </row>
    <row r="4" s="3" customFormat="1" ht="31.05" customHeight="1" spans="1:14">
      <c r="A4" s="11" t="s">
        <v>345</v>
      </c>
      <c r="B4" s="12" t="s">
        <v>7</v>
      </c>
      <c r="C4" s="13" t="s">
        <v>100</v>
      </c>
      <c r="D4" s="13" t="s">
        <v>137</v>
      </c>
      <c r="E4" s="14" t="s">
        <v>138</v>
      </c>
      <c r="F4" s="15" t="s">
        <v>345</v>
      </c>
      <c r="G4" s="12" t="s">
        <v>346</v>
      </c>
      <c r="H4" s="12" t="s">
        <v>5</v>
      </c>
      <c r="I4" s="12" t="s">
        <v>6</v>
      </c>
      <c r="J4" s="13" t="s">
        <v>100</v>
      </c>
      <c r="K4" s="60" t="s">
        <v>105</v>
      </c>
      <c r="L4" s="14" t="s">
        <v>106</v>
      </c>
      <c r="M4" s="15" t="s">
        <v>347</v>
      </c>
      <c r="N4" s="61" t="s">
        <v>100</v>
      </c>
    </row>
    <row r="5" s="3" customFormat="1" ht="18" customHeight="1" spans="1:14">
      <c r="A5" s="16" t="s">
        <v>283</v>
      </c>
      <c r="B5" s="17">
        <f>SUM(B6:B12)</f>
        <v>1644466.084087</v>
      </c>
      <c r="C5" s="17">
        <f>SUM(C6:C12)</f>
        <v>1076433.84509</v>
      </c>
      <c r="D5" s="18">
        <f t="shared" ref="D5:D12" si="0">(C5-B5)/B5*100</f>
        <v>-34.5420464729359</v>
      </c>
      <c r="E5" s="19">
        <f t="shared" ref="E5:E12" si="1">C5-B5</f>
        <v>-568032.238997</v>
      </c>
      <c r="F5" s="20" t="s">
        <v>284</v>
      </c>
      <c r="G5" s="21">
        <v>830951</v>
      </c>
      <c r="H5" s="22">
        <f>H7+H9+H13+H15+H17+H19+H24</f>
        <v>915439.378718</v>
      </c>
      <c r="I5" s="22">
        <v>941439.378718</v>
      </c>
      <c r="J5" s="23">
        <f>J7+J9+J13+J15+J17+J19</f>
        <v>1000346.219885</v>
      </c>
      <c r="K5" s="18">
        <f t="shared" ref="K5:K23" si="2">(J5-H5)/H5*100</f>
        <v>9.27498238997598</v>
      </c>
      <c r="L5" s="19">
        <f t="shared" ref="L5:L23" si="3">J5-H5</f>
        <v>84906.841167</v>
      </c>
      <c r="M5" s="20" t="s">
        <v>285</v>
      </c>
      <c r="N5" s="62">
        <v>76087.625205</v>
      </c>
    </row>
    <row r="6" s="3" customFormat="1" ht="20" customHeight="1" spans="1:15">
      <c r="A6" s="16" t="s">
        <v>348</v>
      </c>
      <c r="B6" s="17">
        <v>859956.771063</v>
      </c>
      <c r="C6" s="23">
        <v>288959.836499</v>
      </c>
      <c r="D6" s="18">
        <f t="shared" si="0"/>
        <v>-66.3983299832834</v>
      </c>
      <c r="E6" s="19">
        <f t="shared" si="1"/>
        <v>-570996.934564</v>
      </c>
      <c r="F6" s="24" t="s">
        <v>287</v>
      </c>
      <c r="G6" s="25">
        <f>G8+G10+G11+G12+G14+G16+G18+G20+G21+G22+G23+G25+G26</f>
        <v>797320</v>
      </c>
      <c r="H6" s="23">
        <f>H8+H10+H11+H12+H14+H16+H18+H20+H21+H22+H25+H26</f>
        <v>856754.09194</v>
      </c>
      <c r="I6" s="23">
        <v>856754.09194</v>
      </c>
      <c r="J6" s="23">
        <f>J8+J10+J11+J12+J14+J16+J18+J20+J21+J22</f>
        <v>950897.036419</v>
      </c>
      <c r="K6" s="18">
        <f t="shared" si="2"/>
        <v>10.9883273817609</v>
      </c>
      <c r="L6" s="19">
        <f t="shared" si="3"/>
        <v>94142.9444790002</v>
      </c>
      <c r="M6" s="20" t="s">
        <v>288</v>
      </c>
      <c r="N6" s="62">
        <f>N8+N10+N12+N14+N18</f>
        <v>1277105.356047</v>
      </c>
      <c r="O6" s="63"/>
    </row>
    <row r="7" s="3" customFormat="1" ht="20" customHeight="1" spans="1:14">
      <c r="A7" s="26" t="s">
        <v>349</v>
      </c>
      <c r="B7" s="27">
        <v>157950.888955</v>
      </c>
      <c r="C7" s="23">
        <v>156419.611999</v>
      </c>
      <c r="D7" s="18">
        <f t="shared" si="0"/>
        <v>-0.969463968282113</v>
      </c>
      <c r="E7" s="19">
        <f t="shared" si="1"/>
        <v>-1531.27695600002</v>
      </c>
      <c r="F7" s="20" t="s">
        <v>350</v>
      </c>
      <c r="G7" s="21">
        <v>184443</v>
      </c>
      <c r="H7" s="22">
        <v>276239.914604</v>
      </c>
      <c r="I7" s="22">
        <v>276239.914604</v>
      </c>
      <c r="J7" s="23">
        <v>284198.12112</v>
      </c>
      <c r="K7" s="18">
        <f t="shared" si="2"/>
        <v>2.88090391549983</v>
      </c>
      <c r="L7" s="19">
        <f t="shared" si="3"/>
        <v>7958.20651600003</v>
      </c>
      <c r="M7" s="20" t="s">
        <v>351</v>
      </c>
      <c r="N7" s="62">
        <v>4761.715379</v>
      </c>
    </row>
    <row r="8" s="3" customFormat="1" ht="20" customHeight="1" spans="1:14">
      <c r="A8" s="16" t="s">
        <v>352</v>
      </c>
      <c r="B8" s="17">
        <v>195401.515105</v>
      </c>
      <c r="C8" s="23">
        <v>238803.52695</v>
      </c>
      <c r="D8" s="18">
        <f t="shared" si="0"/>
        <v>22.2117069162323</v>
      </c>
      <c r="E8" s="19">
        <f t="shared" si="1"/>
        <v>43402.011845</v>
      </c>
      <c r="F8" s="24" t="s">
        <v>295</v>
      </c>
      <c r="G8" s="21">
        <v>184440</v>
      </c>
      <c r="H8" s="22">
        <v>276234.914604</v>
      </c>
      <c r="I8" s="22">
        <v>276234.914604</v>
      </c>
      <c r="J8" s="23">
        <v>284198.12112</v>
      </c>
      <c r="K8" s="18">
        <f t="shared" si="2"/>
        <v>2.88276611499882</v>
      </c>
      <c r="L8" s="19">
        <f t="shared" si="3"/>
        <v>7963.20651600003</v>
      </c>
      <c r="M8" s="20" t="s">
        <v>353</v>
      </c>
      <c r="N8" s="62">
        <v>197539.686091</v>
      </c>
    </row>
    <row r="9" s="3" customFormat="1" ht="20" customHeight="1" spans="1:14">
      <c r="A9" s="28" t="s">
        <v>354</v>
      </c>
      <c r="B9" s="27">
        <v>367290.946704</v>
      </c>
      <c r="C9" s="23">
        <v>368494.190025</v>
      </c>
      <c r="D9" s="18">
        <f t="shared" si="0"/>
        <v>0.327599504370499</v>
      </c>
      <c r="E9" s="19">
        <f t="shared" si="1"/>
        <v>1203.24332100002</v>
      </c>
      <c r="F9" s="29" t="s">
        <v>355</v>
      </c>
      <c r="G9" s="21">
        <v>93603</v>
      </c>
      <c r="H9" s="22">
        <v>127249.190506</v>
      </c>
      <c r="I9" s="22">
        <v>127249.190506</v>
      </c>
      <c r="J9" s="23">
        <v>128001.407002</v>
      </c>
      <c r="K9" s="18">
        <f t="shared" si="2"/>
        <v>0.591136566770175</v>
      </c>
      <c r="L9" s="19">
        <f t="shared" si="3"/>
        <v>752.216496000008</v>
      </c>
      <c r="M9" s="47" t="s">
        <v>356</v>
      </c>
      <c r="N9" s="62">
        <v>28418.204997</v>
      </c>
    </row>
    <row r="10" s="3" customFormat="1" ht="20" customHeight="1" spans="1:14">
      <c r="A10" s="16" t="s">
        <v>357</v>
      </c>
      <c r="B10" s="17">
        <v>12192.592736</v>
      </c>
      <c r="C10" s="23"/>
      <c r="D10" s="18">
        <f t="shared" si="0"/>
        <v>-100</v>
      </c>
      <c r="E10" s="19">
        <f t="shared" si="1"/>
        <v>-12192.592736</v>
      </c>
      <c r="F10" s="24" t="s">
        <v>301</v>
      </c>
      <c r="G10" s="21">
        <v>89443</v>
      </c>
      <c r="H10" s="22">
        <v>122330.679</v>
      </c>
      <c r="I10" s="22">
        <v>122330.679</v>
      </c>
      <c r="J10" s="23">
        <v>122674.93092</v>
      </c>
      <c r="K10" s="18">
        <f t="shared" si="2"/>
        <v>0.281410945164455</v>
      </c>
      <c r="L10" s="19">
        <f t="shared" si="3"/>
        <v>344.251919999995</v>
      </c>
      <c r="M10" s="20" t="s">
        <v>358</v>
      </c>
      <c r="N10" s="62">
        <v>228252.504032</v>
      </c>
    </row>
    <row r="11" s="3" customFormat="1" ht="20" customHeight="1" spans="1:14">
      <c r="A11" s="16" t="s">
        <v>359</v>
      </c>
      <c r="B11" s="17">
        <v>26334.301415</v>
      </c>
      <c r="C11" s="23">
        <v>23756.679617</v>
      </c>
      <c r="D11" s="18">
        <f t="shared" si="0"/>
        <v>-9.78807737247128</v>
      </c>
      <c r="E11" s="19">
        <f t="shared" si="1"/>
        <v>-2577.621798</v>
      </c>
      <c r="F11" s="30" t="s">
        <v>360</v>
      </c>
      <c r="G11" s="21">
        <v>3822</v>
      </c>
      <c r="H11" s="22">
        <v>4557.963642</v>
      </c>
      <c r="I11" s="22">
        <v>4557.963642</v>
      </c>
      <c r="J11" s="64">
        <v>4086.70098</v>
      </c>
      <c r="K11" s="18">
        <f t="shared" si="2"/>
        <v>-10.3393247295236</v>
      </c>
      <c r="L11" s="19">
        <f t="shared" si="3"/>
        <v>-471.262662</v>
      </c>
      <c r="M11" s="20" t="s">
        <v>361</v>
      </c>
      <c r="N11" s="62">
        <v>1674.31580700002</v>
      </c>
    </row>
    <row r="12" s="3" customFormat="1" ht="20" customHeight="1" spans="1:14">
      <c r="A12" s="26" t="s">
        <v>362</v>
      </c>
      <c r="B12" s="27">
        <v>25339.068109</v>
      </c>
      <c r="C12" s="23"/>
      <c r="D12" s="18">
        <f t="shared" si="0"/>
        <v>-100</v>
      </c>
      <c r="E12" s="19">
        <f t="shared" si="1"/>
        <v>-25339.068109</v>
      </c>
      <c r="F12" s="30" t="s">
        <v>363</v>
      </c>
      <c r="G12" s="21">
        <v>323</v>
      </c>
      <c r="H12" s="22">
        <v>345.135794</v>
      </c>
      <c r="I12" s="22">
        <v>345.135794</v>
      </c>
      <c r="J12" s="64">
        <v>1198.791983</v>
      </c>
      <c r="K12" s="18">
        <f t="shared" si="2"/>
        <v>247.339222369964</v>
      </c>
      <c r="L12" s="19">
        <f t="shared" si="3"/>
        <v>853.656189</v>
      </c>
      <c r="M12" s="20" t="s">
        <v>364</v>
      </c>
      <c r="N12" s="62">
        <v>89582.034766</v>
      </c>
    </row>
    <row r="13" s="3" customFormat="1" ht="20" customHeight="1" spans="1:14">
      <c r="A13" s="16"/>
      <c r="B13" s="31"/>
      <c r="C13" s="32"/>
      <c r="D13" s="33"/>
      <c r="E13" s="34"/>
      <c r="F13" s="20" t="s">
        <v>365</v>
      </c>
      <c r="G13" s="21">
        <v>259335</v>
      </c>
      <c r="H13" s="22">
        <v>189155.620218</v>
      </c>
      <c r="I13" s="22">
        <v>189155.620218</v>
      </c>
      <c r="J13" s="23">
        <v>237129.211143</v>
      </c>
      <c r="K13" s="18">
        <f t="shared" si="2"/>
        <v>25.3619696151301</v>
      </c>
      <c r="L13" s="19">
        <f t="shared" si="3"/>
        <v>47973.590925</v>
      </c>
      <c r="M13" s="47" t="s">
        <v>366</v>
      </c>
      <c r="N13" s="62">
        <v>28063.788752</v>
      </c>
    </row>
    <row r="14" s="3" customFormat="1" ht="20" customHeight="1" spans="1:14">
      <c r="A14" s="16"/>
      <c r="B14" s="35"/>
      <c r="C14" s="36"/>
      <c r="D14" s="36"/>
      <c r="E14" s="34"/>
      <c r="F14" s="37" t="s">
        <v>309</v>
      </c>
      <c r="G14" s="21">
        <v>259253</v>
      </c>
      <c r="H14" s="22">
        <v>186525.620218</v>
      </c>
      <c r="I14" s="22">
        <v>186525.620218</v>
      </c>
      <c r="J14" s="23">
        <v>231104.211143</v>
      </c>
      <c r="K14" s="18">
        <f t="shared" si="2"/>
        <v>23.8994465601558</v>
      </c>
      <c r="L14" s="19">
        <f t="shared" si="3"/>
        <v>44578.590925</v>
      </c>
      <c r="M14" s="20" t="s">
        <v>367</v>
      </c>
      <c r="N14" s="62">
        <v>592411.27422</v>
      </c>
    </row>
    <row r="15" s="3" customFormat="1" ht="18" customHeight="1" spans="1:14">
      <c r="A15" s="16"/>
      <c r="B15" s="35"/>
      <c r="C15" s="36"/>
      <c r="D15" s="36"/>
      <c r="E15" s="38"/>
      <c r="F15" s="29" t="s">
        <v>368</v>
      </c>
      <c r="G15" s="21">
        <v>257822</v>
      </c>
      <c r="H15" s="22">
        <v>264771.83857</v>
      </c>
      <c r="I15" s="22">
        <v>264771.83857</v>
      </c>
      <c r="J15" s="23">
        <v>340430.401273</v>
      </c>
      <c r="K15" s="18">
        <f t="shared" si="2"/>
        <v>28.5750037132433</v>
      </c>
      <c r="L15" s="19">
        <f t="shared" si="3"/>
        <v>75658.562703</v>
      </c>
      <c r="M15" s="20" t="s">
        <v>369</v>
      </c>
      <c r="N15" s="65"/>
    </row>
    <row r="16" s="3" customFormat="1" ht="18" customHeight="1" spans="1:14">
      <c r="A16" s="16"/>
      <c r="B16" s="35"/>
      <c r="C16" s="36"/>
      <c r="D16" s="36"/>
      <c r="E16" s="38"/>
      <c r="F16" s="37" t="s">
        <v>309</v>
      </c>
      <c r="G16" s="21">
        <v>228814</v>
      </c>
      <c r="H16" s="22">
        <v>234988.88857</v>
      </c>
      <c r="I16" s="22">
        <v>234988.88857</v>
      </c>
      <c r="J16" s="23">
        <v>301409.627753</v>
      </c>
      <c r="K16" s="18">
        <f t="shared" si="2"/>
        <v>28.2654808008993</v>
      </c>
      <c r="L16" s="19">
        <f t="shared" si="3"/>
        <v>66420.739183</v>
      </c>
      <c r="M16" s="20" t="s">
        <v>370</v>
      </c>
      <c r="N16" s="65"/>
    </row>
    <row r="17" s="3" customFormat="1" ht="16.05" customHeight="1" spans="1:14">
      <c r="A17" s="16"/>
      <c r="B17" s="35"/>
      <c r="C17" s="36"/>
      <c r="D17" s="36"/>
      <c r="E17" s="38"/>
      <c r="F17" s="20" t="s">
        <v>371</v>
      </c>
      <c r="G17" s="21">
        <v>5151</v>
      </c>
      <c r="H17" s="22">
        <v>5841.442668</v>
      </c>
      <c r="I17" s="22">
        <v>5841.442668</v>
      </c>
      <c r="J17" s="23"/>
      <c r="K17" s="18">
        <f t="shared" si="2"/>
        <v>-100</v>
      </c>
      <c r="L17" s="19">
        <f t="shared" si="3"/>
        <v>-5841.442668</v>
      </c>
      <c r="M17" s="20" t="s">
        <v>372</v>
      </c>
      <c r="N17" s="62">
        <v>13169.60027</v>
      </c>
    </row>
    <row r="18" s="3" customFormat="1" ht="16.05" customHeight="1" spans="1:14">
      <c r="A18" s="16"/>
      <c r="B18" s="35"/>
      <c r="C18" s="36"/>
      <c r="D18" s="36"/>
      <c r="E18" s="38"/>
      <c r="F18" s="24" t="s">
        <v>320</v>
      </c>
      <c r="G18" s="21">
        <v>4513</v>
      </c>
      <c r="H18" s="22">
        <v>5248.302668</v>
      </c>
      <c r="I18" s="22">
        <v>5248.302668</v>
      </c>
      <c r="J18" s="23"/>
      <c r="K18" s="18">
        <f t="shared" si="2"/>
        <v>-100</v>
      </c>
      <c r="L18" s="19">
        <f t="shared" si="3"/>
        <v>-5248.302668</v>
      </c>
      <c r="M18" s="20" t="s">
        <v>373</v>
      </c>
      <c r="N18" s="62">
        <v>169319.856938</v>
      </c>
    </row>
    <row r="19" s="3" customFormat="1" ht="16.05" customHeight="1" spans="1:14">
      <c r="A19" s="16"/>
      <c r="B19" s="35"/>
      <c r="C19" s="36"/>
      <c r="D19" s="36"/>
      <c r="E19" s="38"/>
      <c r="F19" s="20" t="s">
        <v>374</v>
      </c>
      <c r="G19" s="21">
        <v>9205</v>
      </c>
      <c r="H19" s="22">
        <v>30790</v>
      </c>
      <c r="I19" s="22">
        <v>56790</v>
      </c>
      <c r="J19" s="23">
        <v>10587.079347</v>
      </c>
      <c r="K19" s="18">
        <f t="shared" si="2"/>
        <v>-65.6152018609938</v>
      </c>
      <c r="L19" s="19">
        <f t="shared" si="3"/>
        <v>-20202.920653</v>
      </c>
      <c r="M19" s="47" t="s">
        <v>375</v>
      </c>
      <c r="N19" s="65"/>
    </row>
    <row r="20" s="3" customFormat="1" ht="16.05" customHeight="1" spans="1:14">
      <c r="A20" s="16"/>
      <c r="B20" s="35"/>
      <c r="C20" s="39"/>
      <c r="D20" s="40"/>
      <c r="E20" s="41"/>
      <c r="F20" s="42" t="s">
        <v>326</v>
      </c>
      <c r="G20" s="21">
        <v>3805</v>
      </c>
      <c r="H20" s="43">
        <v>4103.6715</v>
      </c>
      <c r="I20" s="43">
        <v>4103.6715</v>
      </c>
      <c r="J20" s="66">
        <v>4925.8845</v>
      </c>
      <c r="K20" s="18">
        <f t="shared" si="2"/>
        <v>20.0360335860217</v>
      </c>
      <c r="L20" s="19">
        <f t="shared" si="3"/>
        <v>822.213</v>
      </c>
      <c r="M20" s="67" t="s">
        <v>376</v>
      </c>
      <c r="N20" s="68"/>
    </row>
    <row r="21" s="3" customFormat="1" ht="16.05" customHeight="1" spans="1:14">
      <c r="A21" s="44"/>
      <c r="B21" s="45"/>
      <c r="C21" s="40"/>
      <c r="D21" s="40"/>
      <c r="E21" s="41"/>
      <c r="F21" s="30" t="s">
        <v>377</v>
      </c>
      <c r="G21" s="21">
        <v>964</v>
      </c>
      <c r="H21" s="22">
        <v>997.2363</v>
      </c>
      <c r="I21" s="22">
        <v>997.2363</v>
      </c>
      <c r="J21" s="64">
        <v>1285.8712</v>
      </c>
      <c r="K21" s="18">
        <f t="shared" si="2"/>
        <v>28.9434810987125</v>
      </c>
      <c r="L21" s="19">
        <f t="shared" si="3"/>
        <v>288.6349</v>
      </c>
      <c r="M21" s="47"/>
      <c r="N21" s="65"/>
    </row>
    <row r="22" s="3" customFormat="1" ht="16.05" customHeight="1" spans="1:14">
      <c r="A22" s="44"/>
      <c r="B22" s="45"/>
      <c r="C22" s="40"/>
      <c r="D22" s="40"/>
      <c r="E22" s="41"/>
      <c r="F22" s="30" t="s">
        <v>378</v>
      </c>
      <c r="G22" s="21">
        <v>34</v>
      </c>
      <c r="H22" s="22">
        <v>30.307492</v>
      </c>
      <c r="I22" s="22">
        <v>30.307492</v>
      </c>
      <c r="J22" s="64">
        <v>12.89682</v>
      </c>
      <c r="K22" s="18">
        <f t="shared" si="2"/>
        <v>-57.4467593689375</v>
      </c>
      <c r="L22" s="19">
        <f t="shared" si="3"/>
        <v>-17.410672</v>
      </c>
      <c r="M22" s="47"/>
      <c r="N22" s="65"/>
    </row>
    <row r="23" s="3" customFormat="1" ht="16.05" customHeight="1" spans="1:14">
      <c r="A23" s="44"/>
      <c r="B23" s="45"/>
      <c r="C23" s="40"/>
      <c r="D23" s="40"/>
      <c r="E23" s="41"/>
      <c r="F23" s="46" t="s">
        <v>379</v>
      </c>
      <c r="G23" s="21">
        <v>518</v>
      </c>
      <c r="H23" s="22">
        <v>21795.42659</v>
      </c>
      <c r="I23" s="22">
        <v>21795.42659</v>
      </c>
      <c r="J23" s="23">
        <v>626.402873</v>
      </c>
      <c r="K23" s="18">
        <f t="shared" si="2"/>
        <v>-97.1259893885839</v>
      </c>
      <c r="L23" s="19">
        <f t="shared" si="3"/>
        <v>-21169.023717</v>
      </c>
      <c r="M23" s="47"/>
      <c r="N23" s="65"/>
    </row>
    <row r="24" s="3" customFormat="1" ht="16.05" customHeight="1" spans="1:14">
      <c r="A24" s="44"/>
      <c r="B24" s="45"/>
      <c r="C24" s="40"/>
      <c r="D24" s="40"/>
      <c r="E24" s="41"/>
      <c r="F24" s="47" t="s">
        <v>380</v>
      </c>
      <c r="G24" s="21">
        <v>21392</v>
      </c>
      <c r="H24" s="22">
        <v>21391.372152</v>
      </c>
      <c r="I24" s="22">
        <v>21391.372152</v>
      </c>
      <c r="J24" s="23"/>
      <c r="K24" s="18"/>
      <c r="L24" s="19"/>
      <c r="M24" s="47"/>
      <c r="N24" s="65"/>
    </row>
    <row r="25" s="3" customFormat="1" ht="16.05" customHeight="1" spans="1:14">
      <c r="A25" s="44"/>
      <c r="B25" s="45"/>
      <c r="C25" s="40"/>
      <c r="D25" s="40"/>
      <c r="E25" s="41"/>
      <c r="F25" s="42" t="s">
        <v>338</v>
      </c>
      <c r="G25" s="21">
        <v>6530</v>
      </c>
      <c r="H25" s="22">
        <v>6529.947833</v>
      </c>
      <c r="I25" s="22">
        <v>6529.947833</v>
      </c>
      <c r="J25" s="23"/>
      <c r="K25" s="18"/>
      <c r="L25" s="19"/>
      <c r="M25" s="67"/>
      <c r="N25" s="68"/>
    </row>
    <row r="26" s="3" customFormat="1" ht="16.05" customHeight="1" spans="1:14">
      <c r="A26" s="48"/>
      <c r="B26" s="49"/>
      <c r="C26" s="50"/>
      <c r="D26" s="50"/>
      <c r="E26" s="51"/>
      <c r="F26" s="52" t="s">
        <v>381</v>
      </c>
      <c r="G26" s="53">
        <v>14861</v>
      </c>
      <c r="H26" s="54">
        <v>14861.424319</v>
      </c>
      <c r="I26" s="54">
        <v>14861.424319</v>
      </c>
      <c r="J26" s="69"/>
      <c r="K26" s="70"/>
      <c r="L26" s="71"/>
      <c r="M26" s="72"/>
      <c r="N26" s="73"/>
    </row>
    <row r="27" s="3" customFormat="1" ht="18" customHeight="1" spans="1:14">
      <c r="A27" s="55" t="s">
        <v>382</v>
      </c>
      <c r="B27" s="56"/>
      <c r="C27" s="56"/>
      <c r="D27" s="56"/>
      <c r="E27" s="56"/>
      <c r="F27" s="56"/>
      <c r="G27" s="56"/>
      <c r="H27" s="56"/>
      <c r="I27" s="56"/>
      <c r="J27" s="56"/>
      <c r="K27" s="56"/>
      <c r="L27" s="56"/>
      <c r="M27" s="56"/>
      <c r="N27" s="56"/>
    </row>
    <row r="28" s="4" customFormat="1" ht="13.05" customHeight="1" spans="1:14">
      <c r="A28" s="57"/>
      <c r="B28" s="57"/>
      <c r="C28" s="57"/>
      <c r="D28" s="57"/>
      <c r="E28" s="57"/>
      <c r="F28" s="57"/>
      <c r="G28" s="57"/>
      <c r="H28" s="57"/>
      <c r="I28" s="57"/>
      <c r="J28" s="57"/>
      <c r="K28" s="74"/>
      <c r="L28" s="57"/>
      <c r="M28" s="57"/>
      <c r="N28" s="75"/>
    </row>
    <row r="29" s="4" customFormat="1" ht="13.05" customHeight="1" spans="1:14">
      <c r="A29" s="57"/>
      <c r="B29" s="57"/>
      <c r="C29" s="57"/>
      <c r="D29" s="57"/>
      <c r="E29" s="57"/>
      <c r="F29" s="57"/>
      <c r="G29" s="57"/>
      <c r="H29" s="57"/>
      <c r="I29" s="57"/>
      <c r="J29" s="57"/>
      <c r="K29" s="74"/>
      <c r="L29" s="57"/>
      <c r="M29" s="57"/>
      <c r="N29" s="75"/>
    </row>
    <row r="30" s="4" customFormat="1" ht="13.05" customHeight="1" spans="1:14">
      <c r="A30" s="57"/>
      <c r="B30" s="57"/>
      <c r="C30" s="57"/>
      <c r="D30" s="57"/>
      <c r="E30" s="57"/>
      <c r="F30" s="57"/>
      <c r="G30" s="57"/>
      <c r="H30" s="57"/>
      <c r="I30" s="57"/>
      <c r="J30" s="57"/>
      <c r="K30" s="74"/>
      <c r="L30" s="57"/>
      <c r="M30" s="57"/>
      <c r="N30" s="75"/>
    </row>
    <row r="31" s="4" customFormat="1" ht="13.05" customHeight="1" spans="1:14">
      <c r="A31" s="57"/>
      <c r="B31" s="57"/>
      <c r="C31" s="57"/>
      <c r="D31" s="57"/>
      <c r="E31" s="57"/>
      <c r="F31" s="57"/>
      <c r="G31" s="57"/>
      <c r="H31" s="57"/>
      <c r="I31" s="57"/>
      <c r="J31" s="57"/>
      <c r="K31" s="74"/>
      <c r="L31" s="57"/>
      <c r="M31" s="57"/>
      <c r="N31" s="75"/>
    </row>
    <row r="32" s="4" customFormat="1" ht="13.05" customHeight="1" spans="1:14">
      <c r="A32" s="57"/>
      <c r="B32" s="57"/>
      <c r="C32" s="57"/>
      <c r="D32" s="57"/>
      <c r="E32" s="57"/>
      <c r="F32" s="57"/>
      <c r="G32" s="57"/>
      <c r="H32" s="57"/>
      <c r="I32" s="57"/>
      <c r="J32" s="57"/>
      <c r="K32" s="74"/>
      <c r="L32" s="57"/>
      <c r="M32" s="57"/>
      <c r="N32" s="57"/>
    </row>
    <row r="33" s="4" customFormat="1" ht="13.05" customHeight="1" spans="1:14">
      <c r="A33" s="57"/>
      <c r="B33" s="57"/>
      <c r="C33" s="57"/>
      <c r="D33" s="57"/>
      <c r="E33" s="57"/>
      <c r="F33" s="57"/>
      <c r="G33" s="57"/>
      <c r="H33" s="57"/>
      <c r="I33" s="57"/>
      <c r="J33" s="57"/>
      <c r="K33" s="74"/>
      <c r="L33" s="57"/>
      <c r="M33" s="57"/>
      <c r="N33" s="57"/>
    </row>
    <row r="34" s="4" customFormat="1" ht="13.05" customHeight="1" spans="1:14">
      <c r="A34" s="57"/>
      <c r="B34" s="57"/>
      <c r="C34" s="57"/>
      <c r="D34" s="57"/>
      <c r="E34" s="57"/>
      <c r="F34" s="57"/>
      <c r="G34" s="57"/>
      <c r="H34" s="57"/>
      <c r="I34" s="57"/>
      <c r="J34" s="57"/>
      <c r="K34" s="74"/>
      <c r="L34" s="57"/>
      <c r="M34" s="57"/>
      <c r="N34" s="57"/>
    </row>
    <row r="35" s="4" customFormat="1" ht="13.05" customHeight="1" spans="1:14">
      <c r="A35" s="57"/>
      <c r="B35" s="57"/>
      <c r="C35" s="57"/>
      <c r="D35" s="57"/>
      <c r="E35" s="57"/>
      <c r="F35" s="57"/>
      <c r="G35" s="57"/>
      <c r="H35" s="57"/>
      <c r="I35" s="57"/>
      <c r="J35" s="57"/>
      <c r="K35" s="74"/>
      <c r="L35" s="57"/>
      <c r="M35" s="57"/>
      <c r="N35" s="57"/>
    </row>
    <row r="36" s="4" customFormat="1" ht="13.05" customHeight="1" spans="1:14">
      <c r="A36" s="57"/>
      <c r="B36" s="57"/>
      <c r="C36" s="57"/>
      <c r="D36" s="57"/>
      <c r="E36" s="57"/>
      <c r="F36" s="57"/>
      <c r="G36" s="57"/>
      <c r="H36" s="57"/>
      <c r="I36" s="57"/>
      <c r="J36" s="57"/>
      <c r="K36" s="74"/>
      <c r="L36" s="57"/>
      <c r="M36" s="57"/>
      <c r="N36" s="57"/>
    </row>
    <row r="37" s="4" customFormat="1" ht="13.05" customHeight="1" spans="1:14">
      <c r="A37" s="57"/>
      <c r="B37" s="57"/>
      <c r="C37" s="57"/>
      <c r="D37" s="57"/>
      <c r="E37" s="57"/>
      <c r="F37" s="57"/>
      <c r="G37" s="57"/>
      <c r="H37" s="57"/>
      <c r="I37" s="57"/>
      <c r="J37" s="57"/>
      <c r="K37" s="74"/>
      <c r="L37" s="57"/>
      <c r="M37" s="57"/>
      <c r="N37" s="57"/>
    </row>
    <row r="38" s="4" customFormat="1" ht="13.05" customHeight="1" spans="1:14">
      <c r="A38" s="57"/>
      <c r="B38" s="57"/>
      <c r="C38" s="57"/>
      <c r="D38" s="57"/>
      <c r="E38" s="57"/>
      <c r="F38" s="57"/>
      <c r="G38" s="57"/>
      <c r="H38" s="57"/>
      <c r="I38" s="57"/>
      <c r="J38" s="57"/>
      <c r="K38" s="74"/>
      <c r="L38" s="57"/>
      <c r="M38" s="57"/>
      <c r="N38" s="57"/>
    </row>
    <row r="39" s="4" customFormat="1" ht="13.05" customHeight="1" spans="1:14">
      <c r="A39" s="57"/>
      <c r="B39" s="57"/>
      <c r="C39" s="57"/>
      <c r="D39" s="57"/>
      <c r="E39" s="57"/>
      <c r="F39" s="57"/>
      <c r="G39" s="57"/>
      <c r="H39" s="57"/>
      <c r="I39" s="57"/>
      <c r="J39" s="57"/>
      <c r="K39" s="74"/>
      <c r="L39" s="57"/>
      <c r="M39" s="57"/>
      <c r="N39" s="57"/>
    </row>
    <row r="40" s="4" customFormat="1" ht="13.05" customHeight="1" spans="1:14">
      <c r="A40" s="57"/>
      <c r="B40" s="57"/>
      <c r="C40" s="57"/>
      <c r="D40" s="57"/>
      <c r="E40" s="57"/>
      <c r="F40" s="57"/>
      <c r="G40" s="57"/>
      <c r="H40" s="57"/>
      <c r="I40" s="57"/>
      <c r="J40" s="57"/>
      <c r="K40" s="74"/>
      <c r="L40" s="57"/>
      <c r="M40" s="57"/>
      <c r="N40" s="57"/>
    </row>
    <row r="41" s="4" customFormat="1" ht="13.05" customHeight="1" spans="1:14">
      <c r="A41" s="57"/>
      <c r="B41" s="57"/>
      <c r="C41" s="57"/>
      <c r="D41" s="57"/>
      <c r="E41" s="57"/>
      <c r="F41" s="57"/>
      <c r="G41" s="57"/>
      <c r="H41" s="57"/>
      <c r="I41" s="57"/>
      <c r="J41" s="57"/>
      <c r="K41" s="74"/>
      <c r="L41" s="57"/>
      <c r="M41" s="57"/>
      <c r="N41" s="57"/>
    </row>
    <row r="42" s="4" customFormat="1" ht="13.05" customHeight="1" spans="1:14">
      <c r="A42" s="57"/>
      <c r="B42" s="57"/>
      <c r="C42" s="57"/>
      <c r="D42" s="57"/>
      <c r="E42" s="57"/>
      <c r="F42" s="57"/>
      <c r="G42" s="57"/>
      <c r="H42" s="57"/>
      <c r="I42" s="57"/>
      <c r="J42" s="57"/>
      <c r="K42" s="74"/>
      <c r="L42" s="57"/>
      <c r="M42" s="57"/>
      <c r="N42" s="57"/>
    </row>
    <row r="43" s="4" customFormat="1" ht="13.05" customHeight="1" spans="1:14">
      <c r="A43" s="57"/>
      <c r="B43" s="57"/>
      <c r="C43" s="57"/>
      <c r="D43" s="57"/>
      <c r="E43" s="57"/>
      <c r="F43" s="57"/>
      <c r="G43" s="57"/>
      <c r="H43" s="57"/>
      <c r="I43" s="57"/>
      <c r="J43" s="57"/>
      <c r="K43" s="74"/>
      <c r="L43" s="57"/>
      <c r="M43" s="57"/>
      <c r="N43" s="57"/>
    </row>
  </sheetData>
  <mergeCells count="3">
    <mergeCell ref="A2:N2"/>
    <mergeCell ref="M3:N3"/>
    <mergeCell ref="A27:N27"/>
  </mergeCells>
  <printOptions horizontalCentered="1"/>
  <pageMargins left="0.590277777777778" right="0.590277777777778" top="0.511805555555556" bottom="0.751388888888889" header="0" footer="0.468055555555556"/>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IZ46"/>
  <sheetViews>
    <sheetView zoomScale="175" zoomScaleNormal="175" topLeftCell="E16" workbookViewId="0">
      <selection activeCell="P27" sqref="P27"/>
    </sheetView>
  </sheetViews>
  <sheetFormatPr defaultColWidth="21" defaultRowHeight="14.25"/>
  <cols>
    <col min="1" max="1" width="15.625" style="80" customWidth="1"/>
    <col min="2" max="5" width="5.625" style="80" customWidth="1"/>
    <col min="6" max="6" width="5.125" style="80" customWidth="1"/>
    <col min="7" max="7" width="5.625" style="80" customWidth="1"/>
    <col min="8" max="9" width="5.125" style="80" customWidth="1"/>
    <col min="10" max="10" width="4.625" style="80" customWidth="1"/>
    <col min="11" max="11" width="15.625" style="80" customWidth="1"/>
    <col min="12" max="17" width="5.125" style="80" customWidth="1"/>
    <col min="18" max="19" width="4.625" style="80" customWidth="1"/>
    <col min="20" max="20" width="6.625" style="80" customWidth="1"/>
    <col min="21" max="21" width="16" style="80"/>
    <col min="22" max="22" width="9" style="80" customWidth="1"/>
    <col min="23" max="32" width="9" style="80"/>
    <col min="33" max="256" width="21" style="80"/>
    <col min="257" max="260" width="9" style="80" customWidth="1"/>
    <col min="261" max="288" width="9" style="384" customWidth="1"/>
    <col min="289" max="16384" width="21" style="384"/>
  </cols>
  <sheetData>
    <row r="1" s="375" customFormat="1" ht="12" customHeight="1" spans="1:20">
      <c r="A1" s="616" t="s">
        <v>0</v>
      </c>
      <c r="B1" s="617"/>
      <c r="C1" s="617"/>
      <c r="D1" s="617"/>
      <c r="E1" s="617"/>
      <c r="F1" s="617"/>
      <c r="G1" s="617"/>
      <c r="H1" s="617"/>
      <c r="I1" s="617"/>
      <c r="J1" s="617"/>
      <c r="K1" s="617"/>
      <c r="L1" s="617"/>
      <c r="M1" s="617"/>
      <c r="N1" s="617"/>
      <c r="O1" s="617"/>
      <c r="P1" s="617"/>
      <c r="Q1" s="617"/>
      <c r="R1" s="617"/>
      <c r="S1" s="617"/>
      <c r="T1" s="617"/>
    </row>
    <row r="2" s="439" customFormat="1" ht="21" customHeight="1" spans="1:260">
      <c r="A2" s="618" t="s">
        <v>1</v>
      </c>
      <c r="B2" s="618"/>
      <c r="C2" s="618"/>
      <c r="D2" s="618"/>
      <c r="E2" s="618"/>
      <c r="F2" s="618"/>
      <c r="G2" s="618"/>
      <c r="H2" s="618"/>
      <c r="I2" s="618"/>
      <c r="J2" s="641"/>
      <c r="K2" s="641"/>
      <c r="L2" s="641"/>
      <c r="M2" s="618"/>
      <c r="N2" s="618"/>
      <c r="O2" s="618"/>
      <c r="P2" s="618"/>
      <c r="Q2" s="618"/>
      <c r="R2" s="618"/>
      <c r="S2" s="618"/>
      <c r="T2" s="618"/>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row>
    <row r="3" s="375" customFormat="1" ht="12" customHeight="1" spans="1:260">
      <c r="A3" s="616"/>
      <c r="B3" s="617"/>
      <c r="C3" s="617"/>
      <c r="D3" s="617"/>
      <c r="E3" s="617"/>
      <c r="F3" s="617"/>
      <c r="G3" s="617"/>
      <c r="H3" s="617"/>
      <c r="I3" s="617"/>
      <c r="J3" s="617"/>
      <c r="K3" s="617"/>
      <c r="L3" s="617"/>
      <c r="M3" s="617"/>
      <c r="N3" s="617"/>
      <c r="O3" s="617"/>
      <c r="P3" s="617"/>
      <c r="Q3" s="617"/>
      <c r="R3" s="617"/>
      <c r="S3" s="617"/>
      <c r="T3" s="655" t="s">
        <v>2</v>
      </c>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row>
    <row r="4" s="378" customFormat="1" ht="31.05" customHeight="1" spans="1:260">
      <c r="A4" s="619" t="s">
        <v>3</v>
      </c>
      <c r="B4" s="620" t="s">
        <v>4</v>
      </c>
      <c r="C4" s="621" t="s">
        <v>5</v>
      </c>
      <c r="D4" s="622" t="s">
        <v>6</v>
      </c>
      <c r="E4" s="622" t="s">
        <v>7</v>
      </c>
      <c r="F4" s="622" t="s">
        <v>8</v>
      </c>
      <c r="G4" s="622" t="s">
        <v>9</v>
      </c>
      <c r="H4" s="622" t="s">
        <v>10</v>
      </c>
      <c r="I4" s="622" t="s">
        <v>11</v>
      </c>
      <c r="J4" s="642" t="s">
        <v>12</v>
      </c>
      <c r="K4" s="643" t="s">
        <v>13</v>
      </c>
      <c r="L4" s="620" t="s">
        <v>4</v>
      </c>
      <c r="M4" s="621" t="s">
        <v>5</v>
      </c>
      <c r="N4" s="622" t="s">
        <v>6</v>
      </c>
      <c r="O4" s="622" t="s">
        <v>7</v>
      </c>
      <c r="P4" s="622" t="s">
        <v>8</v>
      </c>
      <c r="Q4" s="622" t="s">
        <v>9</v>
      </c>
      <c r="R4" s="622" t="s">
        <v>14</v>
      </c>
      <c r="S4" s="622" t="s">
        <v>11</v>
      </c>
      <c r="T4" s="656" t="s">
        <v>12</v>
      </c>
      <c r="U4" s="450"/>
      <c r="V4" s="450"/>
      <c r="W4" s="450"/>
      <c r="X4" s="450"/>
      <c r="Y4" s="450"/>
      <c r="Z4" s="450"/>
      <c r="AA4" s="450"/>
      <c r="AB4" s="450"/>
      <c r="AC4" s="450"/>
      <c r="AD4" s="450"/>
      <c r="AE4" s="450"/>
      <c r="AF4" s="450"/>
      <c r="AG4" s="450"/>
      <c r="AH4" s="450"/>
      <c r="AI4" s="450"/>
      <c r="AJ4" s="450"/>
      <c r="AK4" s="450"/>
      <c r="AL4" s="450"/>
      <c r="AM4" s="450"/>
      <c r="AN4" s="450"/>
      <c r="AO4" s="450"/>
      <c r="AP4" s="450"/>
      <c r="AQ4" s="450"/>
      <c r="AR4" s="450"/>
      <c r="AS4" s="450"/>
      <c r="AT4" s="450"/>
      <c r="AU4" s="450"/>
      <c r="AV4" s="450"/>
      <c r="AW4" s="450"/>
      <c r="AX4" s="450"/>
      <c r="AY4" s="450"/>
      <c r="AZ4" s="450"/>
      <c r="BA4" s="450"/>
      <c r="BB4" s="450"/>
      <c r="BC4" s="450"/>
      <c r="BD4" s="450"/>
      <c r="BE4" s="450"/>
      <c r="BF4" s="450"/>
      <c r="BG4" s="450"/>
      <c r="BH4" s="450"/>
      <c r="BI4" s="450"/>
      <c r="BJ4" s="450"/>
      <c r="BK4" s="450"/>
      <c r="BL4" s="450"/>
      <c r="BM4" s="450"/>
      <c r="BN4" s="450"/>
      <c r="BO4" s="450"/>
      <c r="BP4" s="450"/>
      <c r="BQ4" s="450"/>
      <c r="BR4" s="450"/>
      <c r="BS4" s="450"/>
      <c r="BT4" s="450"/>
      <c r="BU4" s="450"/>
      <c r="BV4" s="450"/>
      <c r="BW4" s="450"/>
      <c r="BX4" s="450"/>
      <c r="BY4" s="450"/>
      <c r="BZ4" s="450"/>
      <c r="CA4" s="450"/>
      <c r="CB4" s="450"/>
      <c r="CC4" s="450"/>
      <c r="CD4" s="450"/>
      <c r="CE4" s="450"/>
      <c r="CF4" s="450"/>
      <c r="CG4" s="450"/>
      <c r="CH4" s="450"/>
      <c r="CI4" s="450"/>
      <c r="CJ4" s="450"/>
      <c r="CK4" s="450"/>
      <c r="CL4" s="450"/>
      <c r="CM4" s="450"/>
      <c r="CN4" s="450"/>
      <c r="CO4" s="450"/>
      <c r="CP4" s="450"/>
      <c r="CQ4" s="450"/>
      <c r="CR4" s="450"/>
      <c r="CS4" s="450"/>
      <c r="CT4" s="450"/>
      <c r="CU4" s="450"/>
      <c r="CV4" s="450"/>
      <c r="CW4" s="450"/>
      <c r="CX4" s="450"/>
      <c r="CY4" s="450"/>
      <c r="CZ4" s="450"/>
      <c r="DA4" s="450"/>
      <c r="DB4" s="450"/>
      <c r="DC4" s="450"/>
      <c r="DD4" s="450"/>
      <c r="DE4" s="450"/>
      <c r="DF4" s="450"/>
      <c r="DG4" s="450"/>
      <c r="DH4" s="450"/>
      <c r="DI4" s="450"/>
      <c r="DJ4" s="450"/>
      <c r="DK4" s="450"/>
      <c r="DL4" s="450"/>
      <c r="DM4" s="450"/>
      <c r="DN4" s="450"/>
      <c r="DO4" s="450"/>
      <c r="DP4" s="450"/>
      <c r="DQ4" s="450"/>
      <c r="DR4" s="450"/>
      <c r="DS4" s="450"/>
      <c r="DT4" s="450"/>
      <c r="DU4" s="450"/>
      <c r="DV4" s="450"/>
      <c r="DW4" s="450"/>
      <c r="DX4" s="450"/>
      <c r="DY4" s="450"/>
      <c r="DZ4" s="450"/>
      <c r="EA4" s="450"/>
      <c r="EB4" s="450"/>
      <c r="EC4" s="450"/>
      <c r="ED4" s="450"/>
      <c r="EE4" s="450"/>
      <c r="EF4" s="450"/>
      <c r="EG4" s="450"/>
      <c r="EH4" s="450"/>
      <c r="EI4" s="450"/>
      <c r="EJ4" s="450"/>
      <c r="EK4" s="450"/>
      <c r="EL4" s="450"/>
      <c r="EM4" s="450"/>
      <c r="EN4" s="450"/>
      <c r="EO4" s="450"/>
      <c r="EP4" s="450"/>
      <c r="EQ4" s="450"/>
      <c r="ER4" s="450"/>
      <c r="ES4" s="450"/>
      <c r="ET4" s="450"/>
      <c r="EU4" s="450"/>
      <c r="EV4" s="450"/>
      <c r="EW4" s="450"/>
      <c r="EX4" s="450"/>
      <c r="EY4" s="450"/>
      <c r="EZ4" s="450"/>
      <c r="FA4" s="450"/>
      <c r="FB4" s="450"/>
      <c r="FC4" s="450"/>
      <c r="FD4" s="450"/>
      <c r="FE4" s="450"/>
      <c r="FF4" s="450"/>
      <c r="FG4" s="450"/>
      <c r="FH4" s="450"/>
      <c r="FI4" s="450"/>
      <c r="FJ4" s="450"/>
      <c r="FK4" s="450"/>
      <c r="FL4" s="450"/>
      <c r="FM4" s="450"/>
      <c r="FN4" s="450"/>
      <c r="FO4" s="450"/>
      <c r="FP4" s="450"/>
      <c r="FQ4" s="450"/>
      <c r="FR4" s="450"/>
      <c r="FS4" s="450"/>
      <c r="FT4" s="450"/>
      <c r="FU4" s="450"/>
      <c r="FV4" s="450"/>
      <c r="FW4" s="450"/>
      <c r="FX4" s="450"/>
      <c r="FY4" s="450"/>
      <c r="FZ4" s="450"/>
      <c r="GA4" s="450"/>
      <c r="GB4" s="450"/>
      <c r="GC4" s="450"/>
      <c r="GD4" s="450"/>
      <c r="GE4" s="450"/>
      <c r="GF4" s="450"/>
      <c r="GG4" s="450"/>
      <c r="GH4" s="450"/>
      <c r="GI4" s="450"/>
      <c r="GJ4" s="450"/>
      <c r="GK4" s="450"/>
      <c r="GL4" s="450"/>
      <c r="GM4" s="450"/>
      <c r="GN4" s="450"/>
      <c r="GO4" s="450"/>
      <c r="GP4" s="450"/>
      <c r="GQ4" s="450"/>
      <c r="GR4" s="450"/>
      <c r="GS4" s="450"/>
      <c r="GT4" s="450"/>
      <c r="GU4" s="450"/>
      <c r="GV4" s="450"/>
      <c r="GW4" s="450"/>
      <c r="GX4" s="450"/>
      <c r="GY4" s="450"/>
      <c r="GZ4" s="450"/>
      <c r="HA4" s="450"/>
      <c r="HB4" s="450"/>
      <c r="HC4" s="450"/>
      <c r="HD4" s="450"/>
      <c r="HE4" s="450"/>
      <c r="HF4" s="450"/>
      <c r="HG4" s="450"/>
      <c r="HH4" s="450"/>
      <c r="HI4" s="450"/>
      <c r="HJ4" s="450"/>
      <c r="HK4" s="450"/>
      <c r="HL4" s="450"/>
      <c r="HM4" s="450"/>
      <c r="HN4" s="450"/>
      <c r="HO4" s="450"/>
      <c r="HP4" s="450"/>
      <c r="HQ4" s="450"/>
      <c r="HR4" s="450"/>
      <c r="HS4" s="450"/>
      <c r="HT4" s="450"/>
      <c r="HU4" s="450"/>
      <c r="HV4" s="450"/>
      <c r="HW4" s="450"/>
      <c r="HX4" s="450"/>
      <c r="HY4" s="450"/>
      <c r="HZ4" s="450"/>
      <c r="IA4" s="450"/>
      <c r="IB4" s="450"/>
      <c r="IC4" s="450"/>
      <c r="ID4" s="450"/>
      <c r="IE4" s="450"/>
      <c r="IF4" s="450"/>
      <c r="IG4" s="450"/>
      <c r="IH4" s="450"/>
      <c r="II4" s="450"/>
      <c r="IJ4" s="450"/>
      <c r="IK4" s="450"/>
      <c r="IL4" s="450"/>
      <c r="IM4" s="450"/>
      <c r="IN4" s="450"/>
      <c r="IO4" s="450"/>
      <c r="IP4" s="450"/>
      <c r="IQ4" s="450"/>
      <c r="IR4" s="450"/>
      <c r="IS4" s="450"/>
      <c r="IT4" s="450"/>
      <c r="IU4" s="450"/>
      <c r="IV4" s="450"/>
      <c r="IW4" s="450"/>
      <c r="IX4" s="450"/>
      <c r="IY4" s="450"/>
      <c r="IZ4" s="450"/>
    </row>
    <row r="5" s="378" customFormat="1" ht="11.8" customHeight="1" spans="1:260">
      <c r="A5" s="623" t="s">
        <v>15</v>
      </c>
      <c r="B5" s="624">
        <f>SUM(B6:B16)</f>
        <v>1011084</v>
      </c>
      <c r="C5" s="624">
        <f>SUM(C6:C16)</f>
        <v>1091970</v>
      </c>
      <c r="D5" s="624">
        <f>SUM(D6:D16)</f>
        <v>986774</v>
      </c>
      <c r="E5" s="624">
        <f>SUM(E6:E16)</f>
        <v>992590</v>
      </c>
      <c r="F5" s="625">
        <f t="shared" ref="F5:F14" si="0">+E5/D5*100</f>
        <v>100.589395342804</v>
      </c>
      <c r="G5" s="624">
        <f t="shared" ref="G5:G14" si="1">+E5-D5</f>
        <v>5816</v>
      </c>
      <c r="H5" s="625">
        <f t="shared" ref="H5:H14" si="2">E5/B5*100-100</f>
        <v>-1.82912596777321</v>
      </c>
      <c r="I5" s="624">
        <f t="shared" ref="I5:I14" si="3">E5-B5</f>
        <v>-18494</v>
      </c>
      <c r="J5" s="644" t="s">
        <v>16</v>
      </c>
      <c r="K5" s="458" t="s">
        <v>17</v>
      </c>
      <c r="L5" s="645">
        <v>389110</v>
      </c>
      <c r="M5" s="645">
        <v>419613</v>
      </c>
      <c r="N5" s="645">
        <v>508801</v>
      </c>
      <c r="O5" s="645">
        <v>498182</v>
      </c>
      <c r="P5" s="625">
        <f t="shared" ref="P5:P31" si="4">+O5/N5*100</f>
        <v>97.9129364918701</v>
      </c>
      <c r="Q5" s="647">
        <f t="shared" ref="Q5:Q31" si="5">+O5-N5</f>
        <v>-10619</v>
      </c>
      <c r="R5" s="625">
        <f t="shared" ref="R5:R22" si="6">O5/L5*100-100</f>
        <v>28.0311480044203</v>
      </c>
      <c r="S5" s="647">
        <f t="shared" ref="S5:S40" si="7">O5-L5</f>
        <v>109072</v>
      </c>
      <c r="T5" s="657" t="s">
        <v>18</v>
      </c>
      <c r="U5" s="450"/>
      <c r="V5" s="450"/>
      <c r="W5" s="450"/>
      <c r="X5" s="450"/>
      <c r="Y5" s="450"/>
      <c r="Z5" s="450"/>
      <c r="AA5" s="450"/>
      <c r="AB5" s="450"/>
      <c r="AC5" s="450"/>
      <c r="AD5" s="450"/>
      <c r="AE5" s="450"/>
      <c r="AF5" s="450"/>
      <c r="AG5" s="450"/>
      <c r="AH5" s="450"/>
      <c r="AI5" s="450"/>
      <c r="AJ5" s="450"/>
      <c r="AK5" s="450"/>
      <c r="AL5" s="450"/>
      <c r="AM5" s="450"/>
      <c r="AN5" s="450"/>
      <c r="AO5" s="450"/>
      <c r="AP5" s="450"/>
      <c r="AQ5" s="450"/>
      <c r="AR5" s="450"/>
      <c r="AS5" s="450"/>
      <c r="AT5" s="450"/>
      <c r="AU5" s="450"/>
      <c r="AV5" s="450"/>
      <c r="AW5" s="450"/>
      <c r="AX5" s="450"/>
      <c r="AY5" s="450"/>
      <c r="AZ5" s="450"/>
      <c r="BA5" s="450"/>
      <c r="BB5" s="450"/>
      <c r="BC5" s="450"/>
      <c r="BD5" s="450"/>
      <c r="BE5" s="450"/>
      <c r="BF5" s="450"/>
      <c r="BG5" s="450"/>
      <c r="BH5" s="450"/>
      <c r="BI5" s="450"/>
      <c r="BJ5" s="450"/>
      <c r="BK5" s="450"/>
      <c r="BL5" s="450"/>
      <c r="BM5" s="450"/>
      <c r="BN5" s="450"/>
      <c r="BO5" s="450"/>
      <c r="BP5" s="450"/>
      <c r="BQ5" s="450"/>
      <c r="BR5" s="450"/>
      <c r="BS5" s="450"/>
      <c r="BT5" s="450"/>
      <c r="BU5" s="450"/>
      <c r="BV5" s="450"/>
      <c r="BW5" s="450"/>
      <c r="BX5" s="450"/>
      <c r="BY5" s="450"/>
      <c r="BZ5" s="450"/>
      <c r="CA5" s="450"/>
      <c r="CB5" s="450"/>
      <c r="CC5" s="450"/>
      <c r="CD5" s="450"/>
      <c r="CE5" s="450"/>
      <c r="CF5" s="450"/>
      <c r="CG5" s="450"/>
      <c r="CH5" s="450"/>
      <c r="CI5" s="450"/>
      <c r="CJ5" s="450"/>
      <c r="CK5" s="450"/>
      <c r="CL5" s="450"/>
      <c r="CM5" s="450"/>
      <c r="CN5" s="450"/>
      <c r="CO5" s="450"/>
      <c r="CP5" s="450"/>
      <c r="CQ5" s="450"/>
      <c r="CR5" s="450"/>
      <c r="CS5" s="450"/>
      <c r="CT5" s="450"/>
      <c r="CU5" s="450"/>
      <c r="CV5" s="450"/>
      <c r="CW5" s="450"/>
      <c r="CX5" s="450"/>
      <c r="CY5" s="450"/>
      <c r="CZ5" s="450"/>
      <c r="DA5" s="450"/>
      <c r="DB5" s="450"/>
      <c r="DC5" s="450"/>
      <c r="DD5" s="450"/>
      <c r="DE5" s="450"/>
      <c r="DF5" s="450"/>
      <c r="DG5" s="450"/>
      <c r="DH5" s="450"/>
      <c r="DI5" s="450"/>
      <c r="DJ5" s="450"/>
      <c r="DK5" s="450"/>
      <c r="DL5" s="450"/>
      <c r="DM5" s="450"/>
      <c r="DN5" s="450"/>
      <c r="DO5" s="450"/>
      <c r="DP5" s="450"/>
      <c r="DQ5" s="450"/>
      <c r="DR5" s="450"/>
      <c r="DS5" s="450"/>
      <c r="DT5" s="450"/>
      <c r="DU5" s="450"/>
      <c r="DV5" s="450"/>
      <c r="DW5" s="450"/>
      <c r="DX5" s="450"/>
      <c r="DY5" s="450"/>
      <c r="DZ5" s="450"/>
      <c r="EA5" s="450"/>
      <c r="EB5" s="450"/>
      <c r="EC5" s="450"/>
      <c r="ED5" s="450"/>
      <c r="EE5" s="450"/>
      <c r="EF5" s="450"/>
      <c r="EG5" s="450"/>
      <c r="EH5" s="450"/>
      <c r="EI5" s="450"/>
      <c r="EJ5" s="450"/>
      <c r="EK5" s="450"/>
      <c r="EL5" s="450"/>
      <c r="EM5" s="450"/>
      <c r="EN5" s="450"/>
      <c r="EO5" s="450"/>
      <c r="EP5" s="450"/>
      <c r="EQ5" s="450"/>
      <c r="ER5" s="450"/>
      <c r="ES5" s="450"/>
      <c r="ET5" s="450"/>
      <c r="EU5" s="450"/>
      <c r="EV5" s="450"/>
      <c r="EW5" s="450"/>
      <c r="EX5" s="450"/>
      <c r="EY5" s="450"/>
      <c r="EZ5" s="450"/>
      <c r="FA5" s="450"/>
      <c r="FB5" s="450"/>
      <c r="FC5" s="450"/>
      <c r="FD5" s="450"/>
      <c r="FE5" s="450"/>
      <c r="FF5" s="450"/>
      <c r="FG5" s="450"/>
      <c r="FH5" s="450"/>
      <c r="FI5" s="450"/>
      <c r="FJ5" s="450"/>
      <c r="FK5" s="450"/>
      <c r="FL5" s="450"/>
      <c r="FM5" s="450"/>
      <c r="FN5" s="450"/>
      <c r="FO5" s="450"/>
      <c r="FP5" s="450"/>
      <c r="FQ5" s="450"/>
      <c r="FR5" s="450"/>
      <c r="FS5" s="450"/>
      <c r="FT5" s="450"/>
      <c r="FU5" s="450"/>
      <c r="FV5" s="450"/>
      <c r="FW5" s="450"/>
      <c r="FX5" s="450"/>
      <c r="FY5" s="450"/>
      <c r="FZ5" s="450"/>
      <c r="GA5" s="450"/>
      <c r="GB5" s="450"/>
      <c r="GC5" s="450"/>
      <c r="GD5" s="450"/>
      <c r="GE5" s="450"/>
      <c r="GF5" s="450"/>
      <c r="GG5" s="450"/>
      <c r="GH5" s="450"/>
      <c r="GI5" s="450"/>
      <c r="GJ5" s="450"/>
      <c r="GK5" s="450"/>
      <c r="GL5" s="450"/>
      <c r="GM5" s="450"/>
      <c r="GN5" s="450"/>
      <c r="GO5" s="450"/>
      <c r="GP5" s="450"/>
      <c r="GQ5" s="450"/>
      <c r="GR5" s="450"/>
      <c r="GS5" s="450"/>
      <c r="GT5" s="450"/>
      <c r="GU5" s="450"/>
      <c r="GV5" s="450"/>
      <c r="GW5" s="450"/>
      <c r="GX5" s="450"/>
      <c r="GY5" s="450"/>
      <c r="GZ5" s="450"/>
      <c r="HA5" s="450"/>
      <c r="HB5" s="450"/>
      <c r="HC5" s="450"/>
      <c r="HD5" s="450"/>
      <c r="HE5" s="450"/>
      <c r="HF5" s="450"/>
      <c r="HG5" s="450"/>
      <c r="HH5" s="450"/>
      <c r="HI5" s="450"/>
      <c r="HJ5" s="450"/>
      <c r="HK5" s="450"/>
      <c r="HL5" s="450"/>
      <c r="HM5" s="450"/>
      <c r="HN5" s="450"/>
      <c r="HO5" s="450"/>
      <c r="HP5" s="450"/>
      <c r="HQ5" s="450"/>
      <c r="HR5" s="450"/>
      <c r="HS5" s="450"/>
      <c r="HT5" s="450"/>
      <c r="HU5" s="450"/>
      <c r="HV5" s="450"/>
      <c r="HW5" s="450"/>
      <c r="HX5" s="450"/>
      <c r="HY5" s="450"/>
      <c r="HZ5" s="450"/>
      <c r="IA5" s="450"/>
      <c r="IB5" s="450"/>
      <c r="IC5" s="450"/>
      <c r="ID5" s="450"/>
      <c r="IE5" s="450"/>
      <c r="IF5" s="450"/>
      <c r="IG5" s="450"/>
      <c r="IH5" s="450"/>
      <c r="II5" s="450"/>
      <c r="IJ5" s="450"/>
      <c r="IK5" s="450"/>
      <c r="IL5" s="450"/>
      <c r="IM5" s="450"/>
      <c r="IN5" s="450"/>
      <c r="IO5" s="450"/>
      <c r="IP5" s="450"/>
      <c r="IQ5" s="450"/>
      <c r="IR5" s="450"/>
      <c r="IS5" s="450"/>
      <c r="IT5" s="450"/>
      <c r="IU5" s="450"/>
      <c r="IV5" s="450"/>
      <c r="IW5" s="450"/>
      <c r="IX5" s="450"/>
      <c r="IY5" s="450"/>
      <c r="IZ5" s="450"/>
    </row>
    <row r="6" s="378" customFormat="1" ht="11.8" customHeight="1" spans="1:260">
      <c r="A6" s="623" t="s">
        <v>19</v>
      </c>
      <c r="B6" s="624">
        <v>342382</v>
      </c>
      <c r="C6" s="624">
        <v>372000</v>
      </c>
      <c r="D6" s="624">
        <v>314540</v>
      </c>
      <c r="E6" s="624">
        <v>304113</v>
      </c>
      <c r="F6" s="625">
        <f t="shared" si="0"/>
        <v>96.6850003179246</v>
      </c>
      <c r="G6" s="624">
        <f t="shared" si="1"/>
        <v>-10427</v>
      </c>
      <c r="H6" s="625">
        <f t="shared" si="2"/>
        <v>-11.1772815159675</v>
      </c>
      <c r="I6" s="624">
        <f t="shared" si="3"/>
        <v>-38269</v>
      </c>
      <c r="J6" s="646"/>
      <c r="K6" s="458" t="s">
        <v>20</v>
      </c>
      <c r="L6" s="645"/>
      <c r="M6" s="645"/>
      <c r="N6" s="645"/>
      <c r="O6" s="645"/>
      <c r="P6" s="625"/>
      <c r="Q6" s="647"/>
      <c r="R6" s="625"/>
      <c r="S6" s="647"/>
      <c r="T6" s="658"/>
      <c r="U6" s="450"/>
      <c r="V6" s="450"/>
      <c r="W6" s="450"/>
      <c r="X6" s="450"/>
      <c r="Y6" s="450"/>
      <c r="Z6" s="450"/>
      <c r="AA6" s="450"/>
      <c r="AB6" s="450"/>
      <c r="AC6" s="450"/>
      <c r="AD6" s="450"/>
      <c r="AE6" s="450"/>
      <c r="AF6" s="450"/>
      <c r="AG6" s="450"/>
      <c r="AH6" s="450"/>
      <c r="AI6" s="450"/>
      <c r="AJ6" s="450"/>
      <c r="AK6" s="450"/>
      <c r="AL6" s="450"/>
      <c r="AM6" s="450"/>
      <c r="AN6" s="450"/>
      <c r="AO6" s="450"/>
      <c r="AP6" s="450"/>
      <c r="AQ6" s="450"/>
      <c r="AR6" s="450"/>
      <c r="AS6" s="450"/>
      <c r="AT6" s="450"/>
      <c r="AU6" s="450"/>
      <c r="AV6" s="450"/>
      <c r="AW6" s="450"/>
      <c r="AX6" s="450"/>
      <c r="AY6" s="450"/>
      <c r="AZ6" s="450"/>
      <c r="BA6" s="450"/>
      <c r="BB6" s="450"/>
      <c r="BC6" s="450"/>
      <c r="BD6" s="450"/>
      <c r="BE6" s="450"/>
      <c r="BF6" s="450"/>
      <c r="BG6" s="450"/>
      <c r="BH6" s="450"/>
      <c r="BI6" s="450"/>
      <c r="BJ6" s="450"/>
      <c r="BK6" s="450"/>
      <c r="BL6" s="450"/>
      <c r="BM6" s="450"/>
      <c r="BN6" s="450"/>
      <c r="BO6" s="450"/>
      <c r="BP6" s="450"/>
      <c r="BQ6" s="450"/>
      <c r="BR6" s="450"/>
      <c r="BS6" s="450"/>
      <c r="BT6" s="450"/>
      <c r="BU6" s="450"/>
      <c r="BV6" s="450"/>
      <c r="BW6" s="450"/>
      <c r="BX6" s="450"/>
      <c r="BY6" s="450"/>
      <c r="BZ6" s="450"/>
      <c r="CA6" s="450"/>
      <c r="CB6" s="450"/>
      <c r="CC6" s="450"/>
      <c r="CD6" s="450"/>
      <c r="CE6" s="450"/>
      <c r="CF6" s="450"/>
      <c r="CG6" s="450"/>
      <c r="CH6" s="450"/>
      <c r="CI6" s="450"/>
      <c r="CJ6" s="450"/>
      <c r="CK6" s="450"/>
      <c r="CL6" s="450"/>
      <c r="CM6" s="450"/>
      <c r="CN6" s="450"/>
      <c r="CO6" s="450"/>
      <c r="CP6" s="450"/>
      <c r="CQ6" s="450"/>
      <c r="CR6" s="450"/>
      <c r="CS6" s="450"/>
      <c r="CT6" s="450"/>
      <c r="CU6" s="450"/>
      <c r="CV6" s="450"/>
      <c r="CW6" s="450"/>
      <c r="CX6" s="450"/>
      <c r="CY6" s="450"/>
      <c r="CZ6" s="450"/>
      <c r="DA6" s="450"/>
      <c r="DB6" s="450"/>
      <c r="DC6" s="450"/>
      <c r="DD6" s="450"/>
      <c r="DE6" s="450"/>
      <c r="DF6" s="450"/>
      <c r="DG6" s="450"/>
      <c r="DH6" s="450"/>
      <c r="DI6" s="450"/>
      <c r="DJ6" s="450"/>
      <c r="DK6" s="450"/>
      <c r="DL6" s="450"/>
      <c r="DM6" s="450"/>
      <c r="DN6" s="450"/>
      <c r="DO6" s="450"/>
      <c r="DP6" s="450"/>
      <c r="DQ6" s="450"/>
      <c r="DR6" s="450"/>
      <c r="DS6" s="450"/>
      <c r="DT6" s="450"/>
      <c r="DU6" s="450"/>
      <c r="DV6" s="450"/>
      <c r="DW6" s="450"/>
      <c r="DX6" s="450"/>
      <c r="DY6" s="450"/>
      <c r="DZ6" s="450"/>
      <c r="EA6" s="450"/>
      <c r="EB6" s="450"/>
      <c r="EC6" s="450"/>
      <c r="ED6" s="450"/>
      <c r="EE6" s="450"/>
      <c r="EF6" s="450"/>
      <c r="EG6" s="450"/>
      <c r="EH6" s="450"/>
      <c r="EI6" s="450"/>
      <c r="EJ6" s="450"/>
      <c r="EK6" s="450"/>
      <c r="EL6" s="450"/>
      <c r="EM6" s="450"/>
      <c r="EN6" s="450"/>
      <c r="EO6" s="450"/>
      <c r="EP6" s="450"/>
      <c r="EQ6" s="450"/>
      <c r="ER6" s="450"/>
      <c r="ES6" s="450"/>
      <c r="ET6" s="450"/>
      <c r="EU6" s="450"/>
      <c r="EV6" s="450"/>
      <c r="EW6" s="450"/>
      <c r="EX6" s="450"/>
      <c r="EY6" s="450"/>
      <c r="EZ6" s="450"/>
      <c r="FA6" s="450"/>
      <c r="FB6" s="450"/>
      <c r="FC6" s="450"/>
      <c r="FD6" s="450"/>
      <c r="FE6" s="450"/>
      <c r="FF6" s="450"/>
      <c r="FG6" s="450"/>
      <c r="FH6" s="450"/>
      <c r="FI6" s="450"/>
      <c r="FJ6" s="450"/>
      <c r="FK6" s="450"/>
      <c r="FL6" s="450"/>
      <c r="FM6" s="450"/>
      <c r="FN6" s="450"/>
      <c r="FO6" s="450"/>
      <c r="FP6" s="450"/>
      <c r="FQ6" s="450"/>
      <c r="FR6" s="450"/>
      <c r="FS6" s="450"/>
      <c r="FT6" s="450"/>
      <c r="FU6" s="450"/>
      <c r="FV6" s="450"/>
      <c r="FW6" s="450"/>
      <c r="FX6" s="450"/>
      <c r="FY6" s="450"/>
      <c r="FZ6" s="450"/>
      <c r="GA6" s="450"/>
      <c r="GB6" s="450"/>
      <c r="GC6" s="450"/>
      <c r="GD6" s="450"/>
      <c r="GE6" s="450"/>
      <c r="GF6" s="450"/>
      <c r="GG6" s="450"/>
      <c r="GH6" s="450"/>
      <c r="GI6" s="450"/>
      <c r="GJ6" s="450"/>
      <c r="GK6" s="450"/>
      <c r="GL6" s="450"/>
      <c r="GM6" s="450"/>
      <c r="GN6" s="450"/>
      <c r="GO6" s="450"/>
      <c r="GP6" s="450"/>
      <c r="GQ6" s="450"/>
      <c r="GR6" s="450"/>
      <c r="GS6" s="450"/>
      <c r="GT6" s="450"/>
      <c r="GU6" s="450"/>
      <c r="GV6" s="450"/>
      <c r="GW6" s="450"/>
      <c r="GX6" s="450"/>
      <c r="GY6" s="450"/>
      <c r="GZ6" s="450"/>
      <c r="HA6" s="450"/>
      <c r="HB6" s="450"/>
      <c r="HC6" s="450"/>
      <c r="HD6" s="450"/>
      <c r="HE6" s="450"/>
      <c r="HF6" s="450"/>
      <c r="HG6" s="450"/>
      <c r="HH6" s="450"/>
      <c r="HI6" s="450"/>
      <c r="HJ6" s="450"/>
      <c r="HK6" s="450"/>
      <c r="HL6" s="450"/>
      <c r="HM6" s="450"/>
      <c r="HN6" s="450"/>
      <c r="HO6" s="450"/>
      <c r="HP6" s="450"/>
      <c r="HQ6" s="450"/>
      <c r="HR6" s="450"/>
      <c r="HS6" s="450"/>
      <c r="HT6" s="450"/>
      <c r="HU6" s="450"/>
      <c r="HV6" s="450"/>
      <c r="HW6" s="450"/>
      <c r="HX6" s="450"/>
      <c r="HY6" s="450"/>
      <c r="HZ6" s="450"/>
      <c r="IA6" s="450"/>
      <c r="IB6" s="450"/>
      <c r="IC6" s="450"/>
      <c r="ID6" s="450"/>
      <c r="IE6" s="450"/>
      <c r="IF6" s="450"/>
      <c r="IG6" s="450"/>
      <c r="IH6" s="450"/>
      <c r="II6" s="450"/>
      <c r="IJ6" s="450"/>
      <c r="IK6" s="450"/>
      <c r="IL6" s="450"/>
      <c r="IM6" s="450"/>
      <c r="IN6" s="450"/>
      <c r="IO6" s="450"/>
      <c r="IP6" s="450"/>
      <c r="IQ6" s="450"/>
      <c r="IR6" s="450"/>
      <c r="IS6" s="450"/>
      <c r="IT6" s="450"/>
      <c r="IU6" s="450"/>
      <c r="IV6" s="450"/>
      <c r="IW6" s="450"/>
      <c r="IX6" s="450"/>
      <c r="IY6" s="450"/>
      <c r="IZ6" s="450"/>
    </row>
    <row r="7" s="378" customFormat="1" ht="11.8" customHeight="1" spans="1:260">
      <c r="A7" s="623" t="s">
        <v>21</v>
      </c>
      <c r="B7" s="624">
        <v>129859</v>
      </c>
      <c r="C7" s="624">
        <v>141000</v>
      </c>
      <c r="D7" s="626">
        <v>127672</v>
      </c>
      <c r="E7" s="626">
        <v>116345</v>
      </c>
      <c r="F7" s="625">
        <f t="shared" si="0"/>
        <v>91.1280468701046</v>
      </c>
      <c r="G7" s="624">
        <f t="shared" si="1"/>
        <v>-11327</v>
      </c>
      <c r="H7" s="625">
        <f t="shared" si="2"/>
        <v>-10.4066718517777</v>
      </c>
      <c r="I7" s="624">
        <f t="shared" si="3"/>
        <v>-13514</v>
      </c>
      <c r="J7" s="646"/>
      <c r="K7" s="458" t="s">
        <v>22</v>
      </c>
      <c r="L7" s="645">
        <v>4463</v>
      </c>
      <c r="M7" s="645">
        <v>4042</v>
      </c>
      <c r="N7" s="645">
        <v>4029</v>
      </c>
      <c r="O7" s="645">
        <v>3634</v>
      </c>
      <c r="P7" s="625">
        <f t="shared" si="4"/>
        <v>90.1960784313726</v>
      </c>
      <c r="Q7" s="647">
        <f t="shared" si="5"/>
        <v>-395</v>
      </c>
      <c r="R7" s="625">
        <f t="shared" si="6"/>
        <v>-18.5749495854806</v>
      </c>
      <c r="S7" s="647">
        <f t="shared" si="7"/>
        <v>-829</v>
      </c>
      <c r="T7" s="658"/>
      <c r="U7" s="450"/>
      <c r="V7" s="450"/>
      <c r="W7" s="450"/>
      <c r="X7" s="450"/>
      <c r="Y7" s="450"/>
      <c r="Z7" s="450"/>
      <c r="AA7" s="450"/>
      <c r="AB7" s="450"/>
      <c r="AC7" s="450"/>
      <c r="AD7" s="450"/>
      <c r="AE7" s="450"/>
      <c r="AF7" s="450"/>
      <c r="AG7" s="450"/>
      <c r="AH7" s="450"/>
      <c r="AI7" s="450"/>
      <c r="AJ7" s="450"/>
      <c r="AK7" s="450"/>
      <c r="AL7" s="450"/>
      <c r="AM7" s="450"/>
      <c r="AN7" s="450"/>
      <c r="AO7" s="450"/>
      <c r="AP7" s="450"/>
      <c r="AQ7" s="450"/>
      <c r="AR7" s="450"/>
      <c r="AS7" s="450"/>
      <c r="AT7" s="450"/>
      <c r="AU7" s="450"/>
      <c r="AV7" s="450"/>
      <c r="AW7" s="450"/>
      <c r="AX7" s="450"/>
      <c r="AY7" s="450"/>
      <c r="AZ7" s="450"/>
      <c r="BA7" s="450"/>
      <c r="BB7" s="450"/>
      <c r="BC7" s="450"/>
      <c r="BD7" s="450"/>
      <c r="BE7" s="450"/>
      <c r="BF7" s="450"/>
      <c r="BG7" s="450"/>
      <c r="BH7" s="450"/>
      <c r="BI7" s="450"/>
      <c r="BJ7" s="450"/>
      <c r="BK7" s="450"/>
      <c r="BL7" s="450"/>
      <c r="BM7" s="450"/>
      <c r="BN7" s="450"/>
      <c r="BO7" s="450"/>
      <c r="BP7" s="450"/>
      <c r="BQ7" s="450"/>
      <c r="BR7" s="450"/>
      <c r="BS7" s="450"/>
      <c r="BT7" s="450"/>
      <c r="BU7" s="450"/>
      <c r="BV7" s="450"/>
      <c r="BW7" s="450"/>
      <c r="BX7" s="450"/>
      <c r="BY7" s="450"/>
      <c r="BZ7" s="450"/>
      <c r="CA7" s="450"/>
      <c r="CB7" s="450"/>
      <c r="CC7" s="450"/>
      <c r="CD7" s="450"/>
      <c r="CE7" s="450"/>
      <c r="CF7" s="450"/>
      <c r="CG7" s="450"/>
      <c r="CH7" s="450"/>
      <c r="CI7" s="450"/>
      <c r="CJ7" s="450"/>
      <c r="CK7" s="450"/>
      <c r="CL7" s="450"/>
      <c r="CM7" s="450"/>
      <c r="CN7" s="450"/>
      <c r="CO7" s="450"/>
      <c r="CP7" s="450"/>
      <c r="CQ7" s="450"/>
      <c r="CR7" s="450"/>
      <c r="CS7" s="450"/>
      <c r="CT7" s="450"/>
      <c r="CU7" s="450"/>
      <c r="CV7" s="450"/>
      <c r="CW7" s="450"/>
      <c r="CX7" s="450"/>
      <c r="CY7" s="450"/>
      <c r="CZ7" s="450"/>
      <c r="DA7" s="450"/>
      <c r="DB7" s="450"/>
      <c r="DC7" s="450"/>
      <c r="DD7" s="450"/>
      <c r="DE7" s="450"/>
      <c r="DF7" s="450"/>
      <c r="DG7" s="450"/>
      <c r="DH7" s="450"/>
      <c r="DI7" s="450"/>
      <c r="DJ7" s="450"/>
      <c r="DK7" s="450"/>
      <c r="DL7" s="450"/>
      <c r="DM7" s="450"/>
      <c r="DN7" s="450"/>
      <c r="DO7" s="450"/>
      <c r="DP7" s="450"/>
      <c r="DQ7" s="450"/>
      <c r="DR7" s="450"/>
      <c r="DS7" s="450"/>
      <c r="DT7" s="450"/>
      <c r="DU7" s="450"/>
      <c r="DV7" s="450"/>
      <c r="DW7" s="450"/>
      <c r="DX7" s="450"/>
      <c r="DY7" s="450"/>
      <c r="DZ7" s="450"/>
      <c r="EA7" s="450"/>
      <c r="EB7" s="450"/>
      <c r="EC7" s="450"/>
      <c r="ED7" s="450"/>
      <c r="EE7" s="450"/>
      <c r="EF7" s="450"/>
      <c r="EG7" s="450"/>
      <c r="EH7" s="450"/>
      <c r="EI7" s="450"/>
      <c r="EJ7" s="450"/>
      <c r="EK7" s="450"/>
      <c r="EL7" s="450"/>
      <c r="EM7" s="450"/>
      <c r="EN7" s="450"/>
      <c r="EO7" s="450"/>
      <c r="EP7" s="450"/>
      <c r="EQ7" s="450"/>
      <c r="ER7" s="450"/>
      <c r="ES7" s="450"/>
      <c r="ET7" s="450"/>
      <c r="EU7" s="450"/>
      <c r="EV7" s="450"/>
      <c r="EW7" s="450"/>
      <c r="EX7" s="450"/>
      <c r="EY7" s="450"/>
      <c r="EZ7" s="450"/>
      <c r="FA7" s="450"/>
      <c r="FB7" s="450"/>
      <c r="FC7" s="450"/>
      <c r="FD7" s="450"/>
      <c r="FE7" s="450"/>
      <c r="FF7" s="450"/>
      <c r="FG7" s="450"/>
      <c r="FH7" s="450"/>
      <c r="FI7" s="450"/>
      <c r="FJ7" s="450"/>
      <c r="FK7" s="450"/>
      <c r="FL7" s="450"/>
      <c r="FM7" s="450"/>
      <c r="FN7" s="450"/>
      <c r="FO7" s="450"/>
      <c r="FP7" s="450"/>
      <c r="FQ7" s="450"/>
      <c r="FR7" s="450"/>
      <c r="FS7" s="450"/>
      <c r="FT7" s="450"/>
      <c r="FU7" s="450"/>
      <c r="FV7" s="450"/>
      <c r="FW7" s="450"/>
      <c r="FX7" s="450"/>
      <c r="FY7" s="450"/>
      <c r="FZ7" s="450"/>
      <c r="GA7" s="450"/>
      <c r="GB7" s="450"/>
      <c r="GC7" s="450"/>
      <c r="GD7" s="450"/>
      <c r="GE7" s="450"/>
      <c r="GF7" s="450"/>
      <c r="GG7" s="450"/>
      <c r="GH7" s="450"/>
      <c r="GI7" s="450"/>
      <c r="GJ7" s="450"/>
      <c r="GK7" s="450"/>
      <c r="GL7" s="450"/>
      <c r="GM7" s="450"/>
      <c r="GN7" s="450"/>
      <c r="GO7" s="450"/>
      <c r="GP7" s="450"/>
      <c r="GQ7" s="450"/>
      <c r="GR7" s="450"/>
      <c r="GS7" s="450"/>
      <c r="GT7" s="450"/>
      <c r="GU7" s="450"/>
      <c r="GV7" s="450"/>
      <c r="GW7" s="450"/>
      <c r="GX7" s="450"/>
      <c r="GY7" s="450"/>
      <c r="GZ7" s="450"/>
      <c r="HA7" s="450"/>
      <c r="HB7" s="450"/>
      <c r="HC7" s="450"/>
      <c r="HD7" s="450"/>
      <c r="HE7" s="450"/>
      <c r="HF7" s="450"/>
      <c r="HG7" s="450"/>
      <c r="HH7" s="450"/>
      <c r="HI7" s="450"/>
      <c r="HJ7" s="450"/>
      <c r="HK7" s="450"/>
      <c r="HL7" s="450"/>
      <c r="HM7" s="450"/>
      <c r="HN7" s="450"/>
      <c r="HO7" s="450"/>
      <c r="HP7" s="450"/>
      <c r="HQ7" s="450"/>
      <c r="HR7" s="450"/>
      <c r="HS7" s="450"/>
      <c r="HT7" s="450"/>
      <c r="HU7" s="450"/>
      <c r="HV7" s="450"/>
      <c r="HW7" s="450"/>
      <c r="HX7" s="450"/>
      <c r="HY7" s="450"/>
      <c r="HZ7" s="450"/>
      <c r="IA7" s="450"/>
      <c r="IB7" s="450"/>
      <c r="IC7" s="450"/>
      <c r="ID7" s="450"/>
      <c r="IE7" s="450"/>
      <c r="IF7" s="450"/>
      <c r="IG7" s="450"/>
      <c r="IH7" s="450"/>
      <c r="II7" s="450"/>
      <c r="IJ7" s="450"/>
      <c r="IK7" s="450"/>
      <c r="IL7" s="450"/>
      <c r="IM7" s="450"/>
      <c r="IN7" s="450"/>
      <c r="IO7" s="450"/>
      <c r="IP7" s="450"/>
      <c r="IQ7" s="450"/>
      <c r="IR7" s="450"/>
      <c r="IS7" s="450"/>
      <c r="IT7" s="450"/>
      <c r="IU7" s="450"/>
      <c r="IV7" s="450"/>
      <c r="IW7" s="450"/>
      <c r="IX7" s="450"/>
      <c r="IY7" s="450"/>
      <c r="IZ7" s="450"/>
    </row>
    <row r="8" s="378" customFormat="1" ht="11.8" customHeight="1" spans="1:260">
      <c r="A8" s="623" t="s">
        <v>23</v>
      </c>
      <c r="B8" s="624">
        <v>131547</v>
      </c>
      <c r="C8" s="624">
        <v>142200</v>
      </c>
      <c r="D8" s="626">
        <v>116790</v>
      </c>
      <c r="E8" s="626">
        <v>111848</v>
      </c>
      <c r="F8" s="625">
        <f t="shared" si="0"/>
        <v>95.7684733281959</v>
      </c>
      <c r="G8" s="624">
        <f t="shared" si="1"/>
        <v>-4942</v>
      </c>
      <c r="H8" s="625">
        <f t="shared" si="2"/>
        <v>-14.9748758998685</v>
      </c>
      <c r="I8" s="624">
        <f t="shared" si="3"/>
        <v>-19699</v>
      </c>
      <c r="J8" s="646"/>
      <c r="K8" s="458" t="s">
        <v>24</v>
      </c>
      <c r="L8" s="645">
        <v>221123</v>
      </c>
      <c r="M8" s="645">
        <v>221982</v>
      </c>
      <c r="N8" s="645">
        <v>233009</v>
      </c>
      <c r="O8" s="645">
        <v>257062</v>
      </c>
      <c r="P8" s="625">
        <f t="shared" si="4"/>
        <v>110.322777231781</v>
      </c>
      <c r="Q8" s="647">
        <f t="shared" si="5"/>
        <v>24053</v>
      </c>
      <c r="R8" s="625">
        <f t="shared" si="6"/>
        <v>16.2529451933991</v>
      </c>
      <c r="S8" s="647">
        <f t="shared" si="7"/>
        <v>35939</v>
      </c>
      <c r="T8" s="658"/>
      <c r="U8" s="450"/>
      <c r="V8" s="450"/>
      <c r="W8" s="450"/>
      <c r="X8" s="450"/>
      <c r="Y8" s="450"/>
      <c r="Z8" s="450"/>
      <c r="AA8" s="450"/>
      <c r="AB8" s="450"/>
      <c r="AC8" s="450"/>
      <c r="AD8" s="450"/>
      <c r="AE8" s="450"/>
      <c r="AF8" s="450"/>
      <c r="AG8" s="450"/>
      <c r="AH8" s="450"/>
      <c r="AI8" s="450"/>
      <c r="AJ8" s="450"/>
      <c r="AK8" s="450"/>
      <c r="AL8" s="450"/>
      <c r="AM8" s="450"/>
      <c r="AN8" s="450"/>
      <c r="AO8" s="450"/>
      <c r="AP8" s="450"/>
      <c r="AQ8" s="450"/>
      <c r="AR8" s="450"/>
      <c r="AS8" s="450"/>
      <c r="AT8" s="450"/>
      <c r="AU8" s="450"/>
      <c r="AV8" s="450"/>
      <c r="AW8" s="450"/>
      <c r="AX8" s="450"/>
      <c r="AY8" s="450"/>
      <c r="AZ8" s="450"/>
      <c r="BA8" s="450"/>
      <c r="BB8" s="450"/>
      <c r="BC8" s="450"/>
      <c r="BD8" s="450"/>
      <c r="BE8" s="450"/>
      <c r="BF8" s="450"/>
      <c r="BG8" s="450"/>
      <c r="BH8" s="450"/>
      <c r="BI8" s="450"/>
      <c r="BJ8" s="450"/>
      <c r="BK8" s="450"/>
      <c r="BL8" s="450"/>
      <c r="BM8" s="450"/>
      <c r="BN8" s="450"/>
      <c r="BO8" s="450"/>
      <c r="BP8" s="450"/>
      <c r="BQ8" s="450"/>
      <c r="BR8" s="450"/>
      <c r="BS8" s="450"/>
      <c r="BT8" s="450"/>
      <c r="BU8" s="450"/>
      <c r="BV8" s="450"/>
      <c r="BW8" s="450"/>
      <c r="BX8" s="450"/>
      <c r="BY8" s="450"/>
      <c r="BZ8" s="450"/>
      <c r="CA8" s="450"/>
      <c r="CB8" s="450"/>
      <c r="CC8" s="450"/>
      <c r="CD8" s="450"/>
      <c r="CE8" s="450"/>
      <c r="CF8" s="450"/>
      <c r="CG8" s="450"/>
      <c r="CH8" s="450"/>
      <c r="CI8" s="450"/>
      <c r="CJ8" s="450"/>
      <c r="CK8" s="450"/>
      <c r="CL8" s="450"/>
      <c r="CM8" s="450"/>
      <c r="CN8" s="450"/>
      <c r="CO8" s="450"/>
      <c r="CP8" s="450"/>
      <c r="CQ8" s="450"/>
      <c r="CR8" s="450"/>
      <c r="CS8" s="450"/>
      <c r="CT8" s="450"/>
      <c r="CU8" s="450"/>
      <c r="CV8" s="450"/>
      <c r="CW8" s="450"/>
      <c r="CX8" s="450"/>
      <c r="CY8" s="450"/>
      <c r="CZ8" s="450"/>
      <c r="DA8" s="450"/>
      <c r="DB8" s="450"/>
      <c r="DC8" s="450"/>
      <c r="DD8" s="450"/>
      <c r="DE8" s="450"/>
      <c r="DF8" s="450"/>
      <c r="DG8" s="450"/>
      <c r="DH8" s="450"/>
      <c r="DI8" s="450"/>
      <c r="DJ8" s="450"/>
      <c r="DK8" s="450"/>
      <c r="DL8" s="450"/>
      <c r="DM8" s="450"/>
      <c r="DN8" s="450"/>
      <c r="DO8" s="450"/>
      <c r="DP8" s="450"/>
      <c r="DQ8" s="450"/>
      <c r="DR8" s="450"/>
      <c r="DS8" s="450"/>
      <c r="DT8" s="450"/>
      <c r="DU8" s="450"/>
      <c r="DV8" s="450"/>
      <c r="DW8" s="450"/>
      <c r="DX8" s="450"/>
      <c r="DY8" s="450"/>
      <c r="DZ8" s="450"/>
      <c r="EA8" s="450"/>
      <c r="EB8" s="450"/>
      <c r="EC8" s="450"/>
      <c r="ED8" s="450"/>
      <c r="EE8" s="450"/>
      <c r="EF8" s="450"/>
      <c r="EG8" s="450"/>
      <c r="EH8" s="450"/>
      <c r="EI8" s="450"/>
      <c r="EJ8" s="450"/>
      <c r="EK8" s="450"/>
      <c r="EL8" s="450"/>
      <c r="EM8" s="450"/>
      <c r="EN8" s="450"/>
      <c r="EO8" s="450"/>
      <c r="EP8" s="450"/>
      <c r="EQ8" s="450"/>
      <c r="ER8" s="450"/>
      <c r="ES8" s="450"/>
      <c r="ET8" s="450"/>
      <c r="EU8" s="450"/>
      <c r="EV8" s="450"/>
      <c r="EW8" s="450"/>
      <c r="EX8" s="450"/>
      <c r="EY8" s="450"/>
      <c r="EZ8" s="450"/>
      <c r="FA8" s="450"/>
      <c r="FB8" s="450"/>
      <c r="FC8" s="450"/>
      <c r="FD8" s="450"/>
      <c r="FE8" s="450"/>
      <c r="FF8" s="450"/>
      <c r="FG8" s="450"/>
      <c r="FH8" s="450"/>
      <c r="FI8" s="450"/>
      <c r="FJ8" s="450"/>
      <c r="FK8" s="450"/>
      <c r="FL8" s="450"/>
      <c r="FM8" s="450"/>
      <c r="FN8" s="450"/>
      <c r="FO8" s="450"/>
      <c r="FP8" s="450"/>
      <c r="FQ8" s="450"/>
      <c r="FR8" s="450"/>
      <c r="FS8" s="450"/>
      <c r="FT8" s="450"/>
      <c r="FU8" s="450"/>
      <c r="FV8" s="450"/>
      <c r="FW8" s="450"/>
      <c r="FX8" s="450"/>
      <c r="FY8" s="450"/>
      <c r="FZ8" s="450"/>
      <c r="GA8" s="450"/>
      <c r="GB8" s="450"/>
      <c r="GC8" s="450"/>
      <c r="GD8" s="450"/>
      <c r="GE8" s="450"/>
      <c r="GF8" s="450"/>
      <c r="GG8" s="450"/>
      <c r="GH8" s="450"/>
      <c r="GI8" s="450"/>
      <c r="GJ8" s="450"/>
      <c r="GK8" s="450"/>
      <c r="GL8" s="450"/>
      <c r="GM8" s="450"/>
      <c r="GN8" s="450"/>
      <c r="GO8" s="450"/>
      <c r="GP8" s="450"/>
      <c r="GQ8" s="450"/>
      <c r="GR8" s="450"/>
      <c r="GS8" s="450"/>
      <c r="GT8" s="450"/>
      <c r="GU8" s="450"/>
      <c r="GV8" s="450"/>
      <c r="GW8" s="450"/>
      <c r="GX8" s="450"/>
      <c r="GY8" s="450"/>
      <c r="GZ8" s="450"/>
      <c r="HA8" s="450"/>
      <c r="HB8" s="450"/>
      <c r="HC8" s="450"/>
      <c r="HD8" s="450"/>
      <c r="HE8" s="450"/>
      <c r="HF8" s="450"/>
      <c r="HG8" s="450"/>
      <c r="HH8" s="450"/>
      <c r="HI8" s="450"/>
      <c r="HJ8" s="450"/>
      <c r="HK8" s="450"/>
      <c r="HL8" s="450"/>
      <c r="HM8" s="450"/>
      <c r="HN8" s="450"/>
      <c r="HO8" s="450"/>
      <c r="HP8" s="450"/>
      <c r="HQ8" s="450"/>
      <c r="HR8" s="450"/>
      <c r="HS8" s="450"/>
      <c r="HT8" s="450"/>
      <c r="HU8" s="450"/>
      <c r="HV8" s="450"/>
      <c r="HW8" s="450"/>
      <c r="HX8" s="450"/>
      <c r="HY8" s="450"/>
      <c r="HZ8" s="450"/>
      <c r="IA8" s="450"/>
      <c r="IB8" s="450"/>
      <c r="IC8" s="450"/>
      <c r="ID8" s="450"/>
      <c r="IE8" s="450"/>
      <c r="IF8" s="450"/>
      <c r="IG8" s="450"/>
      <c r="IH8" s="450"/>
      <c r="II8" s="450"/>
      <c r="IJ8" s="450"/>
      <c r="IK8" s="450"/>
      <c r="IL8" s="450"/>
      <c r="IM8" s="450"/>
      <c r="IN8" s="450"/>
      <c r="IO8" s="450"/>
      <c r="IP8" s="450"/>
      <c r="IQ8" s="450"/>
      <c r="IR8" s="450"/>
      <c r="IS8" s="450"/>
      <c r="IT8" s="450"/>
      <c r="IU8" s="450"/>
      <c r="IV8" s="450"/>
      <c r="IW8" s="450"/>
      <c r="IX8" s="450"/>
      <c r="IY8" s="450"/>
      <c r="IZ8" s="450"/>
    </row>
    <row r="9" s="378" customFormat="1" ht="11.8" customHeight="1" spans="1:260">
      <c r="A9" s="623" t="s">
        <v>25</v>
      </c>
      <c r="B9" s="624">
        <v>99181</v>
      </c>
      <c r="C9" s="624">
        <v>107500</v>
      </c>
      <c r="D9" s="626">
        <v>97221</v>
      </c>
      <c r="E9" s="626">
        <v>98476</v>
      </c>
      <c r="F9" s="625">
        <f t="shared" si="0"/>
        <v>101.29087337098</v>
      </c>
      <c r="G9" s="624">
        <f t="shared" si="1"/>
        <v>1255</v>
      </c>
      <c r="H9" s="625">
        <f t="shared" si="2"/>
        <v>-0.710821629142671</v>
      </c>
      <c r="I9" s="624">
        <f t="shared" si="3"/>
        <v>-705</v>
      </c>
      <c r="J9" s="646"/>
      <c r="K9" s="458" t="s">
        <v>26</v>
      </c>
      <c r="L9" s="645">
        <v>830271</v>
      </c>
      <c r="M9" s="645">
        <v>794674</v>
      </c>
      <c r="N9" s="645">
        <v>834821</v>
      </c>
      <c r="O9" s="645">
        <v>937080</v>
      </c>
      <c r="P9" s="625">
        <f t="shared" si="4"/>
        <v>112.249212705478</v>
      </c>
      <c r="Q9" s="647">
        <f t="shared" si="5"/>
        <v>102259</v>
      </c>
      <c r="R9" s="625">
        <f t="shared" si="6"/>
        <v>12.8643539278139</v>
      </c>
      <c r="S9" s="647">
        <f t="shared" si="7"/>
        <v>106809</v>
      </c>
      <c r="T9" s="658"/>
      <c r="U9" s="450"/>
      <c r="V9" s="450"/>
      <c r="W9" s="450"/>
      <c r="X9" s="450"/>
      <c r="Y9" s="450"/>
      <c r="Z9" s="450"/>
      <c r="AA9" s="450"/>
      <c r="AB9" s="450"/>
      <c r="AC9" s="450"/>
      <c r="AD9" s="450"/>
      <c r="AE9" s="450"/>
      <c r="AF9" s="450"/>
      <c r="AG9" s="450"/>
      <c r="AH9" s="450"/>
      <c r="AI9" s="450"/>
      <c r="AJ9" s="450"/>
      <c r="AK9" s="450"/>
      <c r="AL9" s="450"/>
      <c r="AM9" s="450"/>
      <c r="AN9" s="450"/>
      <c r="AO9" s="450"/>
      <c r="AP9" s="450"/>
      <c r="AQ9" s="450"/>
      <c r="AR9" s="450"/>
      <c r="AS9" s="450"/>
      <c r="AT9" s="450"/>
      <c r="AU9" s="450"/>
      <c r="AV9" s="450"/>
      <c r="AW9" s="450"/>
      <c r="AX9" s="450"/>
      <c r="AY9" s="450"/>
      <c r="AZ9" s="450"/>
      <c r="BA9" s="450"/>
      <c r="BB9" s="450"/>
      <c r="BC9" s="450"/>
      <c r="BD9" s="450"/>
      <c r="BE9" s="450"/>
      <c r="BF9" s="450"/>
      <c r="BG9" s="450"/>
      <c r="BH9" s="450"/>
      <c r="BI9" s="450"/>
      <c r="BJ9" s="450"/>
      <c r="BK9" s="450"/>
      <c r="BL9" s="450"/>
      <c r="BM9" s="450"/>
      <c r="BN9" s="450"/>
      <c r="BO9" s="450"/>
      <c r="BP9" s="450"/>
      <c r="BQ9" s="450"/>
      <c r="BR9" s="450"/>
      <c r="BS9" s="450"/>
      <c r="BT9" s="450"/>
      <c r="BU9" s="450"/>
      <c r="BV9" s="450"/>
      <c r="BW9" s="450"/>
      <c r="BX9" s="450"/>
      <c r="BY9" s="450"/>
      <c r="BZ9" s="450"/>
      <c r="CA9" s="450"/>
      <c r="CB9" s="450"/>
      <c r="CC9" s="450"/>
      <c r="CD9" s="450"/>
      <c r="CE9" s="450"/>
      <c r="CF9" s="450"/>
      <c r="CG9" s="450"/>
      <c r="CH9" s="450"/>
      <c r="CI9" s="450"/>
      <c r="CJ9" s="450"/>
      <c r="CK9" s="450"/>
      <c r="CL9" s="450"/>
      <c r="CM9" s="450"/>
      <c r="CN9" s="450"/>
      <c r="CO9" s="450"/>
      <c r="CP9" s="450"/>
      <c r="CQ9" s="450"/>
      <c r="CR9" s="450"/>
      <c r="CS9" s="450"/>
      <c r="CT9" s="450"/>
      <c r="CU9" s="450"/>
      <c r="CV9" s="450"/>
      <c r="CW9" s="450"/>
      <c r="CX9" s="450"/>
      <c r="CY9" s="450"/>
      <c r="CZ9" s="450"/>
      <c r="DA9" s="450"/>
      <c r="DB9" s="450"/>
      <c r="DC9" s="450"/>
      <c r="DD9" s="450"/>
      <c r="DE9" s="450"/>
      <c r="DF9" s="450"/>
      <c r="DG9" s="450"/>
      <c r="DH9" s="450"/>
      <c r="DI9" s="450"/>
      <c r="DJ9" s="450"/>
      <c r="DK9" s="450"/>
      <c r="DL9" s="450"/>
      <c r="DM9" s="450"/>
      <c r="DN9" s="450"/>
      <c r="DO9" s="450"/>
      <c r="DP9" s="450"/>
      <c r="DQ9" s="450"/>
      <c r="DR9" s="450"/>
      <c r="DS9" s="450"/>
      <c r="DT9" s="450"/>
      <c r="DU9" s="450"/>
      <c r="DV9" s="450"/>
      <c r="DW9" s="450"/>
      <c r="DX9" s="450"/>
      <c r="DY9" s="450"/>
      <c r="DZ9" s="450"/>
      <c r="EA9" s="450"/>
      <c r="EB9" s="450"/>
      <c r="EC9" s="450"/>
      <c r="ED9" s="450"/>
      <c r="EE9" s="450"/>
      <c r="EF9" s="450"/>
      <c r="EG9" s="450"/>
      <c r="EH9" s="450"/>
      <c r="EI9" s="450"/>
      <c r="EJ9" s="450"/>
      <c r="EK9" s="450"/>
      <c r="EL9" s="450"/>
      <c r="EM9" s="450"/>
      <c r="EN9" s="450"/>
      <c r="EO9" s="450"/>
      <c r="EP9" s="450"/>
      <c r="EQ9" s="450"/>
      <c r="ER9" s="450"/>
      <c r="ES9" s="450"/>
      <c r="ET9" s="450"/>
      <c r="EU9" s="450"/>
      <c r="EV9" s="450"/>
      <c r="EW9" s="450"/>
      <c r="EX9" s="450"/>
      <c r="EY9" s="450"/>
      <c r="EZ9" s="450"/>
      <c r="FA9" s="450"/>
      <c r="FB9" s="450"/>
      <c r="FC9" s="450"/>
      <c r="FD9" s="450"/>
      <c r="FE9" s="450"/>
      <c r="FF9" s="450"/>
      <c r="FG9" s="450"/>
      <c r="FH9" s="450"/>
      <c r="FI9" s="450"/>
      <c r="FJ9" s="450"/>
      <c r="FK9" s="450"/>
      <c r="FL9" s="450"/>
      <c r="FM9" s="450"/>
      <c r="FN9" s="450"/>
      <c r="FO9" s="450"/>
      <c r="FP9" s="450"/>
      <c r="FQ9" s="450"/>
      <c r="FR9" s="450"/>
      <c r="FS9" s="450"/>
      <c r="FT9" s="450"/>
      <c r="FU9" s="450"/>
      <c r="FV9" s="450"/>
      <c r="FW9" s="450"/>
      <c r="FX9" s="450"/>
      <c r="FY9" s="450"/>
      <c r="FZ9" s="450"/>
      <c r="GA9" s="450"/>
      <c r="GB9" s="450"/>
      <c r="GC9" s="450"/>
      <c r="GD9" s="450"/>
      <c r="GE9" s="450"/>
      <c r="GF9" s="450"/>
      <c r="GG9" s="450"/>
      <c r="GH9" s="450"/>
      <c r="GI9" s="450"/>
      <c r="GJ9" s="450"/>
      <c r="GK9" s="450"/>
      <c r="GL9" s="450"/>
      <c r="GM9" s="450"/>
      <c r="GN9" s="450"/>
      <c r="GO9" s="450"/>
      <c r="GP9" s="450"/>
      <c r="GQ9" s="450"/>
      <c r="GR9" s="450"/>
      <c r="GS9" s="450"/>
      <c r="GT9" s="450"/>
      <c r="GU9" s="450"/>
      <c r="GV9" s="450"/>
      <c r="GW9" s="450"/>
      <c r="GX9" s="450"/>
      <c r="GY9" s="450"/>
      <c r="GZ9" s="450"/>
      <c r="HA9" s="450"/>
      <c r="HB9" s="450"/>
      <c r="HC9" s="450"/>
      <c r="HD9" s="450"/>
      <c r="HE9" s="450"/>
      <c r="HF9" s="450"/>
      <c r="HG9" s="450"/>
      <c r="HH9" s="450"/>
      <c r="HI9" s="450"/>
      <c r="HJ9" s="450"/>
      <c r="HK9" s="450"/>
      <c r="HL9" s="450"/>
      <c r="HM9" s="450"/>
      <c r="HN9" s="450"/>
      <c r="HO9" s="450"/>
      <c r="HP9" s="450"/>
      <c r="HQ9" s="450"/>
      <c r="HR9" s="450"/>
      <c r="HS9" s="450"/>
      <c r="HT9" s="450"/>
      <c r="HU9" s="450"/>
      <c r="HV9" s="450"/>
      <c r="HW9" s="450"/>
      <c r="HX9" s="450"/>
      <c r="HY9" s="450"/>
      <c r="HZ9" s="450"/>
      <c r="IA9" s="450"/>
      <c r="IB9" s="450"/>
      <c r="IC9" s="450"/>
      <c r="ID9" s="450"/>
      <c r="IE9" s="450"/>
      <c r="IF9" s="450"/>
      <c r="IG9" s="450"/>
      <c r="IH9" s="450"/>
      <c r="II9" s="450"/>
      <c r="IJ9" s="450"/>
      <c r="IK9" s="450"/>
      <c r="IL9" s="450"/>
      <c r="IM9" s="450"/>
      <c r="IN9" s="450"/>
      <c r="IO9" s="450"/>
      <c r="IP9" s="450"/>
      <c r="IQ9" s="450"/>
      <c r="IR9" s="450"/>
      <c r="IS9" s="450"/>
      <c r="IT9" s="450"/>
      <c r="IU9" s="450"/>
      <c r="IV9" s="450"/>
      <c r="IW9" s="450"/>
      <c r="IX9" s="450"/>
      <c r="IY9" s="450"/>
      <c r="IZ9" s="450"/>
    </row>
    <row r="10" s="378" customFormat="1" ht="11.8" customHeight="1" spans="1:260">
      <c r="A10" s="623" t="s">
        <v>27</v>
      </c>
      <c r="B10" s="624">
        <v>61035</v>
      </c>
      <c r="C10" s="624">
        <v>66000</v>
      </c>
      <c r="D10" s="626">
        <v>63058</v>
      </c>
      <c r="E10" s="626">
        <v>80062</v>
      </c>
      <c r="F10" s="625">
        <f t="shared" si="0"/>
        <v>126.965650670811</v>
      </c>
      <c r="G10" s="624">
        <f t="shared" si="1"/>
        <v>17004</v>
      </c>
      <c r="H10" s="625">
        <f t="shared" si="2"/>
        <v>31.1739166052265</v>
      </c>
      <c r="I10" s="624">
        <f t="shared" si="3"/>
        <v>19027</v>
      </c>
      <c r="J10" s="646"/>
      <c r="K10" s="458" t="s">
        <v>28</v>
      </c>
      <c r="L10" s="645">
        <v>39795</v>
      </c>
      <c r="M10" s="645">
        <v>44735</v>
      </c>
      <c r="N10" s="647">
        <v>49389</v>
      </c>
      <c r="O10" s="647">
        <v>63821</v>
      </c>
      <c r="P10" s="625">
        <f t="shared" si="4"/>
        <v>129.221081617364</v>
      </c>
      <c r="Q10" s="647">
        <f t="shared" si="5"/>
        <v>14432</v>
      </c>
      <c r="R10" s="625">
        <f t="shared" si="6"/>
        <v>60.3744188968464</v>
      </c>
      <c r="S10" s="647">
        <f t="shared" si="7"/>
        <v>24026</v>
      </c>
      <c r="T10" s="658"/>
      <c r="U10" s="450"/>
      <c r="V10" s="450"/>
      <c r="W10" s="450"/>
      <c r="X10" s="450"/>
      <c r="Y10" s="450"/>
      <c r="Z10" s="450"/>
      <c r="AA10" s="450"/>
      <c r="AB10" s="450"/>
      <c r="AC10" s="450"/>
      <c r="AD10" s="450"/>
      <c r="AE10" s="450"/>
      <c r="AF10" s="450"/>
      <c r="AG10" s="450"/>
      <c r="AH10" s="450"/>
      <c r="AI10" s="450"/>
      <c r="AJ10" s="450"/>
      <c r="AK10" s="450"/>
      <c r="AL10" s="450"/>
      <c r="AM10" s="450"/>
      <c r="AN10" s="450"/>
      <c r="AO10" s="450"/>
      <c r="AP10" s="450"/>
      <c r="AQ10" s="450"/>
      <c r="AR10" s="450"/>
      <c r="AS10" s="450"/>
      <c r="AT10" s="450"/>
      <c r="AU10" s="450"/>
      <c r="AV10" s="450"/>
      <c r="AW10" s="450"/>
      <c r="AX10" s="450"/>
      <c r="AY10" s="450"/>
      <c r="AZ10" s="450"/>
      <c r="BA10" s="450"/>
      <c r="BB10" s="450"/>
      <c r="BC10" s="450"/>
      <c r="BD10" s="450"/>
      <c r="BE10" s="450"/>
      <c r="BF10" s="450"/>
      <c r="BG10" s="450"/>
      <c r="BH10" s="450"/>
      <c r="BI10" s="450"/>
      <c r="BJ10" s="450"/>
      <c r="BK10" s="450"/>
      <c r="BL10" s="450"/>
      <c r="BM10" s="450"/>
      <c r="BN10" s="450"/>
      <c r="BO10" s="450"/>
      <c r="BP10" s="450"/>
      <c r="BQ10" s="450"/>
      <c r="BR10" s="450"/>
      <c r="BS10" s="450"/>
      <c r="BT10" s="450"/>
      <c r="BU10" s="450"/>
      <c r="BV10" s="450"/>
      <c r="BW10" s="450"/>
      <c r="BX10" s="450"/>
      <c r="BY10" s="450"/>
      <c r="BZ10" s="450"/>
      <c r="CA10" s="450"/>
      <c r="CB10" s="450"/>
      <c r="CC10" s="450"/>
      <c r="CD10" s="450"/>
      <c r="CE10" s="450"/>
      <c r="CF10" s="450"/>
      <c r="CG10" s="450"/>
      <c r="CH10" s="450"/>
      <c r="CI10" s="450"/>
      <c r="CJ10" s="450"/>
      <c r="CK10" s="450"/>
      <c r="CL10" s="450"/>
      <c r="CM10" s="450"/>
      <c r="CN10" s="450"/>
      <c r="CO10" s="450"/>
      <c r="CP10" s="450"/>
      <c r="CQ10" s="450"/>
      <c r="CR10" s="450"/>
      <c r="CS10" s="450"/>
      <c r="CT10" s="450"/>
      <c r="CU10" s="450"/>
      <c r="CV10" s="450"/>
      <c r="CW10" s="450"/>
      <c r="CX10" s="450"/>
      <c r="CY10" s="450"/>
      <c r="CZ10" s="450"/>
      <c r="DA10" s="450"/>
      <c r="DB10" s="450"/>
      <c r="DC10" s="450"/>
      <c r="DD10" s="450"/>
      <c r="DE10" s="450"/>
      <c r="DF10" s="450"/>
      <c r="DG10" s="450"/>
      <c r="DH10" s="450"/>
      <c r="DI10" s="450"/>
      <c r="DJ10" s="450"/>
      <c r="DK10" s="450"/>
      <c r="DL10" s="450"/>
      <c r="DM10" s="450"/>
      <c r="DN10" s="450"/>
      <c r="DO10" s="450"/>
      <c r="DP10" s="450"/>
      <c r="DQ10" s="450"/>
      <c r="DR10" s="450"/>
      <c r="DS10" s="450"/>
      <c r="DT10" s="450"/>
      <c r="DU10" s="450"/>
      <c r="DV10" s="450"/>
      <c r="DW10" s="450"/>
      <c r="DX10" s="450"/>
      <c r="DY10" s="450"/>
      <c r="DZ10" s="450"/>
      <c r="EA10" s="450"/>
      <c r="EB10" s="450"/>
      <c r="EC10" s="450"/>
      <c r="ED10" s="450"/>
      <c r="EE10" s="450"/>
      <c r="EF10" s="450"/>
      <c r="EG10" s="450"/>
      <c r="EH10" s="450"/>
      <c r="EI10" s="450"/>
      <c r="EJ10" s="450"/>
      <c r="EK10" s="450"/>
      <c r="EL10" s="450"/>
      <c r="EM10" s="450"/>
      <c r="EN10" s="450"/>
      <c r="EO10" s="450"/>
      <c r="EP10" s="450"/>
      <c r="EQ10" s="450"/>
      <c r="ER10" s="450"/>
      <c r="ES10" s="450"/>
      <c r="ET10" s="450"/>
      <c r="EU10" s="450"/>
      <c r="EV10" s="450"/>
      <c r="EW10" s="450"/>
      <c r="EX10" s="450"/>
      <c r="EY10" s="450"/>
      <c r="EZ10" s="450"/>
      <c r="FA10" s="450"/>
      <c r="FB10" s="450"/>
      <c r="FC10" s="450"/>
      <c r="FD10" s="450"/>
      <c r="FE10" s="450"/>
      <c r="FF10" s="450"/>
      <c r="FG10" s="450"/>
      <c r="FH10" s="450"/>
      <c r="FI10" s="450"/>
      <c r="FJ10" s="450"/>
      <c r="FK10" s="450"/>
      <c r="FL10" s="450"/>
      <c r="FM10" s="450"/>
      <c r="FN10" s="450"/>
      <c r="FO10" s="450"/>
      <c r="FP10" s="450"/>
      <c r="FQ10" s="450"/>
      <c r="FR10" s="450"/>
      <c r="FS10" s="450"/>
      <c r="FT10" s="450"/>
      <c r="FU10" s="450"/>
      <c r="FV10" s="450"/>
      <c r="FW10" s="450"/>
      <c r="FX10" s="450"/>
      <c r="FY10" s="450"/>
      <c r="FZ10" s="450"/>
      <c r="GA10" s="450"/>
      <c r="GB10" s="450"/>
      <c r="GC10" s="450"/>
      <c r="GD10" s="450"/>
      <c r="GE10" s="450"/>
      <c r="GF10" s="450"/>
      <c r="GG10" s="450"/>
      <c r="GH10" s="450"/>
      <c r="GI10" s="450"/>
      <c r="GJ10" s="450"/>
      <c r="GK10" s="450"/>
      <c r="GL10" s="450"/>
      <c r="GM10" s="450"/>
      <c r="GN10" s="450"/>
      <c r="GO10" s="450"/>
      <c r="GP10" s="450"/>
      <c r="GQ10" s="450"/>
      <c r="GR10" s="450"/>
      <c r="GS10" s="450"/>
      <c r="GT10" s="450"/>
      <c r="GU10" s="450"/>
      <c r="GV10" s="450"/>
      <c r="GW10" s="450"/>
      <c r="GX10" s="450"/>
      <c r="GY10" s="450"/>
      <c r="GZ10" s="450"/>
      <c r="HA10" s="450"/>
      <c r="HB10" s="450"/>
      <c r="HC10" s="450"/>
      <c r="HD10" s="450"/>
      <c r="HE10" s="450"/>
      <c r="HF10" s="450"/>
      <c r="HG10" s="450"/>
      <c r="HH10" s="450"/>
      <c r="HI10" s="450"/>
      <c r="HJ10" s="450"/>
      <c r="HK10" s="450"/>
      <c r="HL10" s="450"/>
      <c r="HM10" s="450"/>
      <c r="HN10" s="450"/>
      <c r="HO10" s="450"/>
      <c r="HP10" s="450"/>
      <c r="HQ10" s="450"/>
      <c r="HR10" s="450"/>
      <c r="HS10" s="450"/>
      <c r="HT10" s="450"/>
      <c r="HU10" s="450"/>
      <c r="HV10" s="450"/>
      <c r="HW10" s="450"/>
      <c r="HX10" s="450"/>
      <c r="HY10" s="450"/>
      <c r="HZ10" s="450"/>
      <c r="IA10" s="450"/>
      <c r="IB10" s="450"/>
      <c r="IC10" s="450"/>
      <c r="ID10" s="450"/>
      <c r="IE10" s="450"/>
      <c r="IF10" s="450"/>
      <c r="IG10" s="450"/>
      <c r="IH10" s="450"/>
      <c r="II10" s="450"/>
      <c r="IJ10" s="450"/>
      <c r="IK10" s="450"/>
      <c r="IL10" s="450"/>
      <c r="IM10" s="450"/>
      <c r="IN10" s="450"/>
      <c r="IO10" s="450"/>
      <c r="IP10" s="450"/>
      <c r="IQ10" s="450"/>
      <c r="IR10" s="450"/>
      <c r="IS10" s="450"/>
      <c r="IT10" s="450"/>
      <c r="IU10" s="450"/>
      <c r="IV10" s="450"/>
      <c r="IW10" s="450"/>
      <c r="IX10" s="450"/>
      <c r="IY10" s="450"/>
      <c r="IZ10" s="450"/>
    </row>
    <row r="11" s="378" customFormat="1" ht="11.8" customHeight="1" spans="1:260">
      <c r="A11" s="623" t="s">
        <v>29</v>
      </c>
      <c r="B11" s="624">
        <v>49846</v>
      </c>
      <c r="C11" s="624">
        <v>53000</v>
      </c>
      <c r="D11" s="626">
        <v>54544</v>
      </c>
      <c r="E11" s="626">
        <v>57512</v>
      </c>
      <c r="F11" s="625">
        <f t="shared" si="0"/>
        <v>105.441478439425</v>
      </c>
      <c r="G11" s="624">
        <f t="shared" si="1"/>
        <v>2968</v>
      </c>
      <c r="H11" s="625">
        <f t="shared" si="2"/>
        <v>15.3793684548409</v>
      </c>
      <c r="I11" s="624">
        <f t="shared" si="3"/>
        <v>7666</v>
      </c>
      <c r="J11" s="646"/>
      <c r="K11" s="458" t="s">
        <v>30</v>
      </c>
      <c r="L11" s="645">
        <v>102998</v>
      </c>
      <c r="M11" s="645">
        <v>100496</v>
      </c>
      <c r="N11" s="645">
        <v>86710</v>
      </c>
      <c r="O11" s="645">
        <v>106573</v>
      </c>
      <c r="P11" s="625">
        <f t="shared" si="4"/>
        <v>122.907392457617</v>
      </c>
      <c r="Q11" s="647">
        <f t="shared" si="5"/>
        <v>19863</v>
      </c>
      <c r="R11" s="625">
        <f t="shared" si="6"/>
        <v>3.47094118332394</v>
      </c>
      <c r="S11" s="647">
        <f t="shared" si="7"/>
        <v>3575</v>
      </c>
      <c r="T11" s="658"/>
      <c r="U11" s="450"/>
      <c r="V11" s="450"/>
      <c r="W11" s="450"/>
      <c r="X11" s="450"/>
      <c r="Y11" s="450"/>
      <c r="Z11" s="450"/>
      <c r="AA11" s="450"/>
      <c r="AB11" s="450"/>
      <c r="AC11" s="450"/>
      <c r="AD11" s="450"/>
      <c r="AE11" s="450"/>
      <c r="AF11" s="450"/>
      <c r="AG11" s="450"/>
      <c r="AH11" s="450"/>
      <c r="AI11" s="450"/>
      <c r="AJ11" s="450"/>
      <c r="AK11" s="450"/>
      <c r="AL11" s="450"/>
      <c r="AM11" s="450"/>
      <c r="AN11" s="450"/>
      <c r="AO11" s="450"/>
      <c r="AP11" s="450"/>
      <c r="AQ11" s="450"/>
      <c r="AR11" s="450"/>
      <c r="AS11" s="450"/>
      <c r="AT11" s="450"/>
      <c r="AU11" s="450"/>
      <c r="AV11" s="450"/>
      <c r="AW11" s="450"/>
      <c r="AX11" s="450"/>
      <c r="AY11" s="450"/>
      <c r="AZ11" s="450"/>
      <c r="BA11" s="450"/>
      <c r="BB11" s="450"/>
      <c r="BC11" s="450"/>
      <c r="BD11" s="450"/>
      <c r="BE11" s="450"/>
      <c r="BF11" s="450"/>
      <c r="BG11" s="450"/>
      <c r="BH11" s="450"/>
      <c r="BI11" s="450"/>
      <c r="BJ11" s="450"/>
      <c r="BK11" s="450"/>
      <c r="BL11" s="450"/>
      <c r="BM11" s="450"/>
      <c r="BN11" s="450"/>
      <c r="BO11" s="450"/>
      <c r="BP11" s="450"/>
      <c r="BQ11" s="450"/>
      <c r="BR11" s="450"/>
      <c r="BS11" s="450"/>
      <c r="BT11" s="450"/>
      <c r="BU11" s="450"/>
      <c r="BV11" s="450"/>
      <c r="BW11" s="450"/>
      <c r="BX11" s="450"/>
      <c r="BY11" s="450"/>
      <c r="BZ11" s="450"/>
      <c r="CA11" s="450"/>
      <c r="CB11" s="450"/>
      <c r="CC11" s="450"/>
      <c r="CD11" s="450"/>
      <c r="CE11" s="450"/>
      <c r="CF11" s="450"/>
      <c r="CG11" s="450"/>
      <c r="CH11" s="450"/>
      <c r="CI11" s="450"/>
      <c r="CJ11" s="450"/>
      <c r="CK11" s="450"/>
      <c r="CL11" s="450"/>
      <c r="CM11" s="450"/>
      <c r="CN11" s="450"/>
      <c r="CO11" s="450"/>
      <c r="CP11" s="450"/>
      <c r="CQ11" s="450"/>
      <c r="CR11" s="450"/>
      <c r="CS11" s="450"/>
      <c r="CT11" s="450"/>
      <c r="CU11" s="450"/>
      <c r="CV11" s="450"/>
      <c r="CW11" s="450"/>
      <c r="CX11" s="450"/>
      <c r="CY11" s="450"/>
      <c r="CZ11" s="450"/>
      <c r="DA11" s="450"/>
      <c r="DB11" s="450"/>
      <c r="DC11" s="450"/>
      <c r="DD11" s="450"/>
      <c r="DE11" s="450"/>
      <c r="DF11" s="450"/>
      <c r="DG11" s="450"/>
      <c r="DH11" s="450"/>
      <c r="DI11" s="450"/>
      <c r="DJ11" s="450"/>
      <c r="DK11" s="450"/>
      <c r="DL11" s="450"/>
      <c r="DM11" s="450"/>
      <c r="DN11" s="450"/>
      <c r="DO11" s="450"/>
      <c r="DP11" s="450"/>
      <c r="DQ11" s="450"/>
      <c r="DR11" s="450"/>
      <c r="DS11" s="450"/>
      <c r="DT11" s="450"/>
      <c r="DU11" s="450"/>
      <c r="DV11" s="450"/>
      <c r="DW11" s="450"/>
      <c r="DX11" s="450"/>
      <c r="DY11" s="450"/>
      <c r="DZ11" s="450"/>
      <c r="EA11" s="450"/>
      <c r="EB11" s="450"/>
      <c r="EC11" s="450"/>
      <c r="ED11" s="450"/>
      <c r="EE11" s="450"/>
      <c r="EF11" s="450"/>
      <c r="EG11" s="450"/>
      <c r="EH11" s="450"/>
      <c r="EI11" s="450"/>
      <c r="EJ11" s="450"/>
      <c r="EK11" s="450"/>
      <c r="EL11" s="450"/>
      <c r="EM11" s="450"/>
      <c r="EN11" s="450"/>
      <c r="EO11" s="450"/>
      <c r="EP11" s="450"/>
      <c r="EQ11" s="450"/>
      <c r="ER11" s="450"/>
      <c r="ES11" s="450"/>
      <c r="ET11" s="450"/>
      <c r="EU11" s="450"/>
      <c r="EV11" s="450"/>
      <c r="EW11" s="450"/>
      <c r="EX11" s="450"/>
      <c r="EY11" s="450"/>
      <c r="EZ11" s="450"/>
      <c r="FA11" s="450"/>
      <c r="FB11" s="450"/>
      <c r="FC11" s="450"/>
      <c r="FD11" s="450"/>
      <c r="FE11" s="450"/>
      <c r="FF11" s="450"/>
      <c r="FG11" s="450"/>
      <c r="FH11" s="450"/>
      <c r="FI11" s="450"/>
      <c r="FJ11" s="450"/>
      <c r="FK11" s="450"/>
      <c r="FL11" s="450"/>
      <c r="FM11" s="450"/>
      <c r="FN11" s="450"/>
      <c r="FO11" s="450"/>
      <c r="FP11" s="450"/>
      <c r="FQ11" s="450"/>
      <c r="FR11" s="450"/>
      <c r="FS11" s="450"/>
      <c r="FT11" s="450"/>
      <c r="FU11" s="450"/>
      <c r="FV11" s="450"/>
      <c r="FW11" s="450"/>
      <c r="FX11" s="450"/>
      <c r="FY11" s="450"/>
      <c r="FZ11" s="450"/>
      <c r="GA11" s="450"/>
      <c r="GB11" s="450"/>
      <c r="GC11" s="450"/>
      <c r="GD11" s="450"/>
      <c r="GE11" s="450"/>
      <c r="GF11" s="450"/>
      <c r="GG11" s="450"/>
      <c r="GH11" s="450"/>
      <c r="GI11" s="450"/>
      <c r="GJ11" s="450"/>
      <c r="GK11" s="450"/>
      <c r="GL11" s="450"/>
      <c r="GM11" s="450"/>
      <c r="GN11" s="450"/>
      <c r="GO11" s="450"/>
      <c r="GP11" s="450"/>
      <c r="GQ11" s="450"/>
      <c r="GR11" s="450"/>
      <c r="GS11" s="450"/>
      <c r="GT11" s="450"/>
      <c r="GU11" s="450"/>
      <c r="GV11" s="450"/>
      <c r="GW11" s="450"/>
      <c r="GX11" s="450"/>
      <c r="GY11" s="450"/>
      <c r="GZ11" s="450"/>
      <c r="HA11" s="450"/>
      <c r="HB11" s="450"/>
      <c r="HC11" s="450"/>
      <c r="HD11" s="450"/>
      <c r="HE11" s="450"/>
      <c r="HF11" s="450"/>
      <c r="HG11" s="450"/>
      <c r="HH11" s="450"/>
      <c r="HI11" s="450"/>
      <c r="HJ11" s="450"/>
      <c r="HK11" s="450"/>
      <c r="HL11" s="450"/>
      <c r="HM11" s="450"/>
      <c r="HN11" s="450"/>
      <c r="HO11" s="450"/>
      <c r="HP11" s="450"/>
      <c r="HQ11" s="450"/>
      <c r="HR11" s="450"/>
      <c r="HS11" s="450"/>
      <c r="HT11" s="450"/>
      <c r="HU11" s="450"/>
      <c r="HV11" s="450"/>
      <c r="HW11" s="450"/>
      <c r="HX11" s="450"/>
      <c r="HY11" s="450"/>
      <c r="HZ11" s="450"/>
      <c r="IA11" s="450"/>
      <c r="IB11" s="450"/>
      <c r="IC11" s="450"/>
      <c r="ID11" s="450"/>
      <c r="IE11" s="450"/>
      <c r="IF11" s="450"/>
      <c r="IG11" s="450"/>
      <c r="IH11" s="450"/>
      <c r="II11" s="450"/>
      <c r="IJ11" s="450"/>
      <c r="IK11" s="450"/>
      <c r="IL11" s="450"/>
      <c r="IM11" s="450"/>
      <c r="IN11" s="450"/>
      <c r="IO11" s="450"/>
      <c r="IP11" s="450"/>
      <c r="IQ11" s="450"/>
      <c r="IR11" s="450"/>
      <c r="IS11" s="450"/>
      <c r="IT11" s="450"/>
      <c r="IU11" s="450"/>
      <c r="IV11" s="450"/>
      <c r="IW11" s="450"/>
      <c r="IX11" s="450"/>
      <c r="IY11" s="450"/>
      <c r="IZ11" s="450"/>
    </row>
    <row r="12" s="378" customFormat="1" ht="11.8" customHeight="1" spans="1:260">
      <c r="A12" s="623" t="s">
        <v>31</v>
      </c>
      <c r="B12" s="624">
        <v>98946</v>
      </c>
      <c r="C12" s="624">
        <v>107000</v>
      </c>
      <c r="D12" s="626">
        <v>107841</v>
      </c>
      <c r="E12" s="626">
        <v>108507</v>
      </c>
      <c r="F12" s="625">
        <f t="shared" si="0"/>
        <v>100.617575875595</v>
      </c>
      <c r="G12" s="624">
        <f t="shared" si="1"/>
        <v>666</v>
      </c>
      <c r="H12" s="625">
        <f t="shared" si="2"/>
        <v>9.66284640106724</v>
      </c>
      <c r="I12" s="624">
        <f t="shared" si="3"/>
        <v>9561</v>
      </c>
      <c r="J12" s="646"/>
      <c r="K12" s="458" t="s">
        <v>32</v>
      </c>
      <c r="L12" s="645">
        <v>389624</v>
      </c>
      <c r="M12" s="645">
        <v>411643</v>
      </c>
      <c r="N12" s="645">
        <v>503421</v>
      </c>
      <c r="O12" s="645">
        <v>523469</v>
      </c>
      <c r="P12" s="625">
        <f t="shared" si="4"/>
        <v>103.982352742536</v>
      </c>
      <c r="Q12" s="647">
        <f t="shared" si="5"/>
        <v>20048</v>
      </c>
      <c r="R12" s="625">
        <f t="shared" si="6"/>
        <v>34.3523499579081</v>
      </c>
      <c r="S12" s="647">
        <f t="shared" si="7"/>
        <v>133845</v>
      </c>
      <c r="T12" s="658"/>
      <c r="U12" s="450"/>
      <c r="V12" s="450"/>
      <c r="W12" s="450"/>
      <c r="X12" s="450"/>
      <c r="Y12" s="450"/>
      <c r="Z12" s="450"/>
      <c r="AA12" s="450"/>
      <c r="AB12" s="450"/>
      <c r="AC12" s="450"/>
      <c r="AD12" s="450"/>
      <c r="AE12" s="450"/>
      <c r="AF12" s="450"/>
      <c r="AG12" s="450"/>
      <c r="AH12" s="450"/>
      <c r="AI12" s="450"/>
      <c r="AJ12" s="450"/>
      <c r="AK12" s="450"/>
      <c r="AL12" s="450"/>
      <c r="AM12" s="450"/>
      <c r="AN12" s="450"/>
      <c r="AO12" s="450"/>
      <c r="AP12" s="450"/>
      <c r="AQ12" s="450"/>
      <c r="AR12" s="450"/>
      <c r="AS12" s="450"/>
      <c r="AT12" s="450"/>
      <c r="AU12" s="450"/>
      <c r="AV12" s="450"/>
      <c r="AW12" s="450"/>
      <c r="AX12" s="450"/>
      <c r="AY12" s="450"/>
      <c r="AZ12" s="450"/>
      <c r="BA12" s="450"/>
      <c r="BB12" s="450"/>
      <c r="BC12" s="450"/>
      <c r="BD12" s="450"/>
      <c r="BE12" s="450"/>
      <c r="BF12" s="450"/>
      <c r="BG12" s="450"/>
      <c r="BH12" s="450"/>
      <c r="BI12" s="450"/>
      <c r="BJ12" s="450"/>
      <c r="BK12" s="450"/>
      <c r="BL12" s="450"/>
      <c r="BM12" s="450"/>
      <c r="BN12" s="450"/>
      <c r="BO12" s="450"/>
      <c r="BP12" s="450"/>
      <c r="BQ12" s="450"/>
      <c r="BR12" s="450"/>
      <c r="BS12" s="450"/>
      <c r="BT12" s="450"/>
      <c r="BU12" s="450"/>
      <c r="BV12" s="450"/>
      <c r="BW12" s="450"/>
      <c r="BX12" s="450"/>
      <c r="BY12" s="450"/>
      <c r="BZ12" s="450"/>
      <c r="CA12" s="450"/>
      <c r="CB12" s="450"/>
      <c r="CC12" s="450"/>
      <c r="CD12" s="450"/>
      <c r="CE12" s="450"/>
      <c r="CF12" s="450"/>
      <c r="CG12" s="450"/>
      <c r="CH12" s="450"/>
      <c r="CI12" s="450"/>
      <c r="CJ12" s="450"/>
      <c r="CK12" s="450"/>
      <c r="CL12" s="450"/>
      <c r="CM12" s="450"/>
      <c r="CN12" s="450"/>
      <c r="CO12" s="450"/>
      <c r="CP12" s="450"/>
      <c r="CQ12" s="450"/>
      <c r="CR12" s="450"/>
      <c r="CS12" s="450"/>
      <c r="CT12" s="450"/>
      <c r="CU12" s="450"/>
      <c r="CV12" s="450"/>
      <c r="CW12" s="450"/>
      <c r="CX12" s="450"/>
      <c r="CY12" s="450"/>
      <c r="CZ12" s="450"/>
      <c r="DA12" s="450"/>
      <c r="DB12" s="450"/>
      <c r="DC12" s="450"/>
      <c r="DD12" s="450"/>
      <c r="DE12" s="450"/>
      <c r="DF12" s="450"/>
      <c r="DG12" s="450"/>
      <c r="DH12" s="450"/>
      <c r="DI12" s="450"/>
      <c r="DJ12" s="450"/>
      <c r="DK12" s="450"/>
      <c r="DL12" s="450"/>
      <c r="DM12" s="450"/>
      <c r="DN12" s="450"/>
      <c r="DO12" s="450"/>
      <c r="DP12" s="450"/>
      <c r="DQ12" s="450"/>
      <c r="DR12" s="450"/>
      <c r="DS12" s="450"/>
      <c r="DT12" s="450"/>
      <c r="DU12" s="450"/>
      <c r="DV12" s="450"/>
      <c r="DW12" s="450"/>
      <c r="DX12" s="450"/>
      <c r="DY12" s="450"/>
      <c r="DZ12" s="450"/>
      <c r="EA12" s="450"/>
      <c r="EB12" s="450"/>
      <c r="EC12" s="450"/>
      <c r="ED12" s="450"/>
      <c r="EE12" s="450"/>
      <c r="EF12" s="450"/>
      <c r="EG12" s="450"/>
      <c r="EH12" s="450"/>
      <c r="EI12" s="450"/>
      <c r="EJ12" s="450"/>
      <c r="EK12" s="450"/>
      <c r="EL12" s="450"/>
      <c r="EM12" s="450"/>
      <c r="EN12" s="450"/>
      <c r="EO12" s="450"/>
      <c r="EP12" s="450"/>
      <c r="EQ12" s="450"/>
      <c r="ER12" s="450"/>
      <c r="ES12" s="450"/>
      <c r="ET12" s="450"/>
      <c r="EU12" s="450"/>
      <c r="EV12" s="450"/>
      <c r="EW12" s="450"/>
      <c r="EX12" s="450"/>
      <c r="EY12" s="450"/>
      <c r="EZ12" s="450"/>
      <c r="FA12" s="450"/>
      <c r="FB12" s="450"/>
      <c r="FC12" s="450"/>
      <c r="FD12" s="450"/>
      <c r="FE12" s="450"/>
      <c r="FF12" s="450"/>
      <c r="FG12" s="450"/>
      <c r="FH12" s="450"/>
      <c r="FI12" s="450"/>
      <c r="FJ12" s="450"/>
      <c r="FK12" s="450"/>
      <c r="FL12" s="450"/>
      <c r="FM12" s="450"/>
      <c r="FN12" s="450"/>
      <c r="FO12" s="450"/>
      <c r="FP12" s="450"/>
      <c r="FQ12" s="450"/>
      <c r="FR12" s="450"/>
      <c r="FS12" s="450"/>
      <c r="FT12" s="450"/>
      <c r="FU12" s="450"/>
      <c r="FV12" s="450"/>
      <c r="FW12" s="450"/>
      <c r="FX12" s="450"/>
      <c r="FY12" s="450"/>
      <c r="FZ12" s="450"/>
      <c r="GA12" s="450"/>
      <c r="GB12" s="450"/>
      <c r="GC12" s="450"/>
      <c r="GD12" s="450"/>
      <c r="GE12" s="450"/>
      <c r="GF12" s="450"/>
      <c r="GG12" s="450"/>
      <c r="GH12" s="450"/>
      <c r="GI12" s="450"/>
      <c r="GJ12" s="450"/>
      <c r="GK12" s="450"/>
      <c r="GL12" s="450"/>
      <c r="GM12" s="450"/>
      <c r="GN12" s="450"/>
      <c r="GO12" s="450"/>
      <c r="GP12" s="450"/>
      <c r="GQ12" s="450"/>
      <c r="GR12" s="450"/>
      <c r="GS12" s="450"/>
      <c r="GT12" s="450"/>
      <c r="GU12" s="450"/>
      <c r="GV12" s="450"/>
      <c r="GW12" s="450"/>
      <c r="GX12" s="450"/>
      <c r="GY12" s="450"/>
      <c r="GZ12" s="450"/>
      <c r="HA12" s="450"/>
      <c r="HB12" s="450"/>
      <c r="HC12" s="450"/>
      <c r="HD12" s="450"/>
      <c r="HE12" s="450"/>
      <c r="HF12" s="450"/>
      <c r="HG12" s="450"/>
      <c r="HH12" s="450"/>
      <c r="HI12" s="450"/>
      <c r="HJ12" s="450"/>
      <c r="HK12" s="450"/>
      <c r="HL12" s="450"/>
      <c r="HM12" s="450"/>
      <c r="HN12" s="450"/>
      <c r="HO12" s="450"/>
      <c r="HP12" s="450"/>
      <c r="HQ12" s="450"/>
      <c r="HR12" s="450"/>
      <c r="HS12" s="450"/>
      <c r="HT12" s="450"/>
      <c r="HU12" s="450"/>
      <c r="HV12" s="450"/>
      <c r="HW12" s="450"/>
      <c r="HX12" s="450"/>
      <c r="HY12" s="450"/>
      <c r="HZ12" s="450"/>
      <c r="IA12" s="450"/>
      <c r="IB12" s="450"/>
      <c r="IC12" s="450"/>
      <c r="ID12" s="450"/>
      <c r="IE12" s="450"/>
      <c r="IF12" s="450"/>
      <c r="IG12" s="450"/>
      <c r="IH12" s="450"/>
      <c r="II12" s="450"/>
      <c r="IJ12" s="450"/>
      <c r="IK12" s="450"/>
      <c r="IL12" s="450"/>
      <c r="IM12" s="450"/>
      <c r="IN12" s="450"/>
      <c r="IO12" s="450"/>
      <c r="IP12" s="450"/>
      <c r="IQ12" s="450"/>
      <c r="IR12" s="450"/>
      <c r="IS12" s="450"/>
      <c r="IT12" s="450"/>
      <c r="IU12" s="450"/>
      <c r="IV12" s="450"/>
      <c r="IW12" s="450"/>
      <c r="IX12" s="450"/>
      <c r="IY12" s="450"/>
      <c r="IZ12" s="450"/>
    </row>
    <row r="13" s="378" customFormat="1" ht="11.8" customHeight="1" spans="1:260">
      <c r="A13" s="623" t="s">
        <v>33</v>
      </c>
      <c r="B13" s="624">
        <v>37986</v>
      </c>
      <c r="C13" s="624">
        <v>40000</v>
      </c>
      <c r="D13" s="626">
        <v>29058</v>
      </c>
      <c r="E13" s="626">
        <v>29298</v>
      </c>
      <c r="F13" s="625">
        <f t="shared" si="0"/>
        <v>100.82593433822</v>
      </c>
      <c r="G13" s="624">
        <f t="shared" si="1"/>
        <v>240</v>
      </c>
      <c r="H13" s="625">
        <f t="shared" si="2"/>
        <v>-22.8715842678882</v>
      </c>
      <c r="I13" s="624">
        <f t="shared" si="3"/>
        <v>-8688</v>
      </c>
      <c r="J13" s="646"/>
      <c r="K13" s="458" t="s">
        <v>34</v>
      </c>
      <c r="L13" s="645">
        <v>374603</v>
      </c>
      <c r="M13" s="645">
        <v>398039</v>
      </c>
      <c r="N13" s="645">
        <v>400209</v>
      </c>
      <c r="O13" s="645">
        <v>438537</v>
      </c>
      <c r="P13" s="625">
        <f t="shared" si="4"/>
        <v>109.57699601958</v>
      </c>
      <c r="Q13" s="647">
        <f t="shared" si="5"/>
        <v>38328</v>
      </c>
      <c r="R13" s="625">
        <f t="shared" si="6"/>
        <v>17.0671350736647</v>
      </c>
      <c r="S13" s="647">
        <f t="shared" si="7"/>
        <v>63934</v>
      </c>
      <c r="T13" s="658"/>
      <c r="U13" s="450"/>
      <c r="V13" s="450"/>
      <c r="W13" s="450"/>
      <c r="X13" s="450"/>
      <c r="Y13" s="450"/>
      <c r="Z13" s="450"/>
      <c r="AA13" s="450"/>
      <c r="AB13" s="450"/>
      <c r="AC13" s="450"/>
      <c r="AD13" s="450"/>
      <c r="AE13" s="450"/>
      <c r="AF13" s="450"/>
      <c r="AG13" s="450"/>
      <c r="AH13" s="450"/>
      <c r="AI13" s="450"/>
      <c r="AJ13" s="450"/>
      <c r="AK13" s="450"/>
      <c r="AL13" s="450"/>
      <c r="AM13" s="450"/>
      <c r="AN13" s="450"/>
      <c r="AO13" s="450"/>
      <c r="AP13" s="450"/>
      <c r="AQ13" s="450"/>
      <c r="AR13" s="450"/>
      <c r="AS13" s="450"/>
      <c r="AT13" s="450"/>
      <c r="AU13" s="450"/>
      <c r="AV13" s="450"/>
      <c r="AW13" s="450"/>
      <c r="AX13" s="450"/>
      <c r="AY13" s="450"/>
      <c r="AZ13" s="450"/>
      <c r="BA13" s="450"/>
      <c r="BB13" s="450"/>
      <c r="BC13" s="450"/>
      <c r="BD13" s="450"/>
      <c r="BE13" s="450"/>
      <c r="BF13" s="450"/>
      <c r="BG13" s="450"/>
      <c r="BH13" s="450"/>
      <c r="BI13" s="450"/>
      <c r="BJ13" s="450"/>
      <c r="BK13" s="450"/>
      <c r="BL13" s="450"/>
      <c r="BM13" s="450"/>
      <c r="BN13" s="450"/>
      <c r="BO13" s="450"/>
      <c r="BP13" s="450"/>
      <c r="BQ13" s="450"/>
      <c r="BR13" s="450"/>
      <c r="BS13" s="450"/>
      <c r="BT13" s="450"/>
      <c r="BU13" s="450"/>
      <c r="BV13" s="450"/>
      <c r="BW13" s="450"/>
      <c r="BX13" s="450"/>
      <c r="BY13" s="450"/>
      <c r="BZ13" s="450"/>
      <c r="CA13" s="450"/>
      <c r="CB13" s="450"/>
      <c r="CC13" s="450"/>
      <c r="CD13" s="450"/>
      <c r="CE13" s="450"/>
      <c r="CF13" s="450"/>
      <c r="CG13" s="450"/>
      <c r="CH13" s="450"/>
      <c r="CI13" s="450"/>
      <c r="CJ13" s="450"/>
      <c r="CK13" s="450"/>
      <c r="CL13" s="450"/>
      <c r="CM13" s="450"/>
      <c r="CN13" s="450"/>
      <c r="CO13" s="450"/>
      <c r="CP13" s="450"/>
      <c r="CQ13" s="450"/>
      <c r="CR13" s="450"/>
      <c r="CS13" s="450"/>
      <c r="CT13" s="450"/>
      <c r="CU13" s="450"/>
      <c r="CV13" s="450"/>
      <c r="CW13" s="450"/>
      <c r="CX13" s="450"/>
      <c r="CY13" s="450"/>
      <c r="CZ13" s="450"/>
      <c r="DA13" s="450"/>
      <c r="DB13" s="450"/>
      <c r="DC13" s="450"/>
      <c r="DD13" s="450"/>
      <c r="DE13" s="450"/>
      <c r="DF13" s="450"/>
      <c r="DG13" s="450"/>
      <c r="DH13" s="450"/>
      <c r="DI13" s="450"/>
      <c r="DJ13" s="450"/>
      <c r="DK13" s="450"/>
      <c r="DL13" s="450"/>
      <c r="DM13" s="450"/>
      <c r="DN13" s="450"/>
      <c r="DO13" s="450"/>
      <c r="DP13" s="450"/>
      <c r="DQ13" s="450"/>
      <c r="DR13" s="450"/>
      <c r="DS13" s="450"/>
      <c r="DT13" s="450"/>
      <c r="DU13" s="450"/>
      <c r="DV13" s="450"/>
      <c r="DW13" s="450"/>
      <c r="DX13" s="450"/>
      <c r="DY13" s="450"/>
      <c r="DZ13" s="450"/>
      <c r="EA13" s="450"/>
      <c r="EB13" s="450"/>
      <c r="EC13" s="450"/>
      <c r="ED13" s="450"/>
      <c r="EE13" s="450"/>
      <c r="EF13" s="450"/>
      <c r="EG13" s="450"/>
      <c r="EH13" s="450"/>
      <c r="EI13" s="450"/>
      <c r="EJ13" s="450"/>
      <c r="EK13" s="450"/>
      <c r="EL13" s="450"/>
      <c r="EM13" s="450"/>
      <c r="EN13" s="450"/>
      <c r="EO13" s="450"/>
      <c r="EP13" s="450"/>
      <c r="EQ13" s="450"/>
      <c r="ER13" s="450"/>
      <c r="ES13" s="450"/>
      <c r="ET13" s="450"/>
      <c r="EU13" s="450"/>
      <c r="EV13" s="450"/>
      <c r="EW13" s="450"/>
      <c r="EX13" s="450"/>
      <c r="EY13" s="450"/>
      <c r="EZ13" s="450"/>
      <c r="FA13" s="450"/>
      <c r="FB13" s="450"/>
      <c r="FC13" s="450"/>
      <c r="FD13" s="450"/>
      <c r="FE13" s="450"/>
      <c r="FF13" s="450"/>
      <c r="FG13" s="450"/>
      <c r="FH13" s="450"/>
      <c r="FI13" s="450"/>
      <c r="FJ13" s="450"/>
      <c r="FK13" s="450"/>
      <c r="FL13" s="450"/>
      <c r="FM13" s="450"/>
      <c r="FN13" s="450"/>
      <c r="FO13" s="450"/>
      <c r="FP13" s="450"/>
      <c r="FQ13" s="450"/>
      <c r="FR13" s="450"/>
      <c r="FS13" s="450"/>
      <c r="FT13" s="450"/>
      <c r="FU13" s="450"/>
      <c r="FV13" s="450"/>
      <c r="FW13" s="450"/>
      <c r="FX13" s="450"/>
      <c r="FY13" s="450"/>
      <c r="FZ13" s="450"/>
      <c r="GA13" s="450"/>
      <c r="GB13" s="450"/>
      <c r="GC13" s="450"/>
      <c r="GD13" s="450"/>
      <c r="GE13" s="450"/>
      <c r="GF13" s="450"/>
      <c r="GG13" s="450"/>
      <c r="GH13" s="450"/>
      <c r="GI13" s="450"/>
      <c r="GJ13" s="450"/>
      <c r="GK13" s="450"/>
      <c r="GL13" s="450"/>
      <c r="GM13" s="450"/>
      <c r="GN13" s="450"/>
      <c r="GO13" s="450"/>
      <c r="GP13" s="450"/>
      <c r="GQ13" s="450"/>
      <c r="GR13" s="450"/>
      <c r="GS13" s="450"/>
      <c r="GT13" s="450"/>
      <c r="GU13" s="450"/>
      <c r="GV13" s="450"/>
      <c r="GW13" s="450"/>
      <c r="GX13" s="450"/>
      <c r="GY13" s="450"/>
      <c r="GZ13" s="450"/>
      <c r="HA13" s="450"/>
      <c r="HB13" s="450"/>
      <c r="HC13" s="450"/>
      <c r="HD13" s="450"/>
      <c r="HE13" s="450"/>
      <c r="HF13" s="450"/>
      <c r="HG13" s="450"/>
      <c r="HH13" s="450"/>
      <c r="HI13" s="450"/>
      <c r="HJ13" s="450"/>
      <c r="HK13" s="450"/>
      <c r="HL13" s="450"/>
      <c r="HM13" s="450"/>
      <c r="HN13" s="450"/>
      <c r="HO13" s="450"/>
      <c r="HP13" s="450"/>
      <c r="HQ13" s="450"/>
      <c r="HR13" s="450"/>
      <c r="HS13" s="450"/>
      <c r="HT13" s="450"/>
      <c r="HU13" s="450"/>
      <c r="HV13" s="450"/>
      <c r="HW13" s="450"/>
      <c r="HX13" s="450"/>
      <c r="HY13" s="450"/>
      <c r="HZ13" s="450"/>
      <c r="IA13" s="450"/>
      <c r="IB13" s="450"/>
      <c r="IC13" s="450"/>
      <c r="ID13" s="450"/>
      <c r="IE13" s="450"/>
      <c r="IF13" s="450"/>
      <c r="IG13" s="450"/>
      <c r="IH13" s="450"/>
      <c r="II13" s="450"/>
      <c r="IJ13" s="450"/>
      <c r="IK13" s="450"/>
      <c r="IL13" s="450"/>
      <c r="IM13" s="450"/>
      <c r="IN13" s="450"/>
      <c r="IO13" s="450"/>
      <c r="IP13" s="450"/>
      <c r="IQ13" s="450"/>
      <c r="IR13" s="450"/>
      <c r="IS13" s="450"/>
      <c r="IT13" s="450"/>
      <c r="IU13" s="450"/>
      <c r="IV13" s="450"/>
      <c r="IW13" s="450"/>
      <c r="IX13" s="450"/>
      <c r="IY13" s="450"/>
      <c r="IZ13" s="450"/>
    </row>
    <row r="14" s="378" customFormat="1" ht="11.8" customHeight="1" spans="1:260">
      <c r="A14" s="623" t="s">
        <v>35</v>
      </c>
      <c r="B14" s="624">
        <v>60302</v>
      </c>
      <c r="C14" s="626">
        <v>63270</v>
      </c>
      <c r="D14" s="626">
        <v>76050</v>
      </c>
      <c r="E14" s="626">
        <v>86429</v>
      </c>
      <c r="F14" s="625">
        <f t="shared" si="0"/>
        <v>113.647600262985</v>
      </c>
      <c r="G14" s="624">
        <f t="shared" si="1"/>
        <v>10379</v>
      </c>
      <c r="H14" s="625">
        <f t="shared" si="2"/>
        <v>43.3269211634772</v>
      </c>
      <c r="I14" s="624">
        <f t="shared" si="3"/>
        <v>26127</v>
      </c>
      <c r="J14" s="646"/>
      <c r="K14" s="458" t="s">
        <v>36</v>
      </c>
      <c r="L14" s="645">
        <v>134764</v>
      </c>
      <c r="M14" s="645">
        <v>131645</v>
      </c>
      <c r="N14" s="645">
        <v>131848</v>
      </c>
      <c r="O14" s="645">
        <v>134118</v>
      </c>
      <c r="P14" s="625">
        <f t="shared" si="4"/>
        <v>101.721679509738</v>
      </c>
      <c r="Q14" s="647">
        <f t="shared" si="5"/>
        <v>2270</v>
      </c>
      <c r="R14" s="625">
        <f t="shared" si="6"/>
        <v>-0.479356504704526</v>
      </c>
      <c r="S14" s="647">
        <f t="shared" si="7"/>
        <v>-646</v>
      </c>
      <c r="T14" s="658"/>
      <c r="U14" s="450"/>
      <c r="V14" s="450"/>
      <c r="W14" s="450"/>
      <c r="X14" s="450"/>
      <c r="Y14" s="450"/>
      <c r="Z14" s="450"/>
      <c r="AA14" s="450"/>
      <c r="AB14" s="450"/>
      <c r="AC14" s="450"/>
      <c r="AD14" s="450"/>
      <c r="AE14" s="450"/>
      <c r="AF14" s="450"/>
      <c r="AG14" s="450"/>
      <c r="AH14" s="450"/>
      <c r="AI14" s="450"/>
      <c r="AJ14" s="450"/>
      <c r="AK14" s="450"/>
      <c r="AL14" s="450"/>
      <c r="AM14" s="450"/>
      <c r="AN14" s="450"/>
      <c r="AO14" s="450"/>
      <c r="AP14" s="450"/>
      <c r="AQ14" s="450"/>
      <c r="AR14" s="450"/>
      <c r="AS14" s="450"/>
      <c r="AT14" s="450"/>
      <c r="AU14" s="450"/>
      <c r="AV14" s="450"/>
      <c r="AW14" s="450"/>
      <c r="AX14" s="450"/>
      <c r="AY14" s="450"/>
      <c r="AZ14" s="450"/>
      <c r="BA14" s="450"/>
      <c r="BB14" s="450"/>
      <c r="BC14" s="450"/>
      <c r="BD14" s="450"/>
      <c r="BE14" s="450"/>
      <c r="BF14" s="450"/>
      <c r="BG14" s="450"/>
      <c r="BH14" s="450"/>
      <c r="BI14" s="450"/>
      <c r="BJ14" s="450"/>
      <c r="BK14" s="450"/>
      <c r="BL14" s="450"/>
      <c r="BM14" s="450"/>
      <c r="BN14" s="450"/>
      <c r="BO14" s="450"/>
      <c r="BP14" s="450"/>
      <c r="BQ14" s="450"/>
      <c r="BR14" s="450"/>
      <c r="BS14" s="450"/>
      <c r="BT14" s="450"/>
      <c r="BU14" s="450"/>
      <c r="BV14" s="450"/>
      <c r="BW14" s="450"/>
      <c r="BX14" s="450"/>
      <c r="BY14" s="450"/>
      <c r="BZ14" s="450"/>
      <c r="CA14" s="450"/>
      <c r="CB14" s="450"/>
      <c r="CC14" s="450"/>
      <c r="CD14" s="450"/>
      <c r="CE14" s="450"/>
      <c r="CF14" s="450"/>
      <c r="CG14" s="450"/>
      <c r="CH14" s="450"/>
      <c r="CI14" s="450"/>
      <c r="CJ14" s="450"/>
      <c r="CK14" s="450"/>
      <c r="CL14" s="450"/>
      <c r="CM14" s="450"/>
      <c r="CN14" s="450"/>
      <c r="CO14" s="450"/>
      <c r="CP14" s="450"/>
      <c r="CQ14" s="450"/>
      <c r="CR14" s="450"/>
      <c r="CS14" s="450"/>
      <c r="CT14" s="450"/>
      <c r="CU14" s="450"/>
      <c r="CV14" s="450"/>
      <c r="CW14" s="450"/>
      <c r="CX14" s="450"/>
      <c r="CY14" s="450"/>
      <c r="CZ14" s="450"/>
      <c r="DA14" s="450"/>
      <c r="DB14" s="450"/>
      <c r="DC14" s="450"/>
      <c r="DD14" s="450"/>
      <c r="DE14" s="450"/>
      <c r="DF14" s="450"/>
      <c r="DG14" s="450"/>
      <c r="DH14" s="450"/>
      <c r="DI14" s="450"/>
      <c r="DJ14" s="450"/>
      <c r="DK14" s="450"/>
      <c r="DL14" s="450"/>
      <c r="DM14" s="450"/>
      <c r="DN14" s="450"/>
      <c r="DO14" s="450"/>
      <c r="DP14" s="450"/>
      <c r="DQ14" s="450"/>
      <c r="DR14" s="450"/>
      <c r="DS14" s="450"/>
      <c r="DT14" s="450"/>
      <c r="DU14" s="450"/>
      <c r="DV14" s="450"/>
      <c r="DW14" s="450"/>
      <c r="DX14" s="450"/>
      <c r="DY14" s="450"/>
      <c r="DZ14" s="450"/>
      <c r="EA14" s="450"/>
      <c r="EB14" s="450"/>
      <c r="EC14" s="450"/>
      <c r="ED14" s="450"/>
      <c r="EE14" s="450"/>
      <c r="EF14" s="450"/>
      <c r="EG14" s="450"/>
      <c r="EH14" s="450"/>
      <c r="EI14" s="450"/>
      <c r="EJ14" s="450"/>
      <c r="EK14" s="450"/>
      <c r="EL14" s="450"/>
      <c r="EM14" s="450"/>
      <c r="EN14" s="450"/>
      <c r="EO14" s="450"/>
      <c r="EP14" s="450"/>
      <c r="EQ14" s="450"/>
      <c r="ER14" s="450"/>
      <c r="ES14" s="450"/>
      <c r="ET14" s="450"/>
      <c r="EU14" s="450"/>
      <c r="EV14" s="450"/>
      <c r="EW14" s="450"/>
      <c r="EX14" s="450"/>
      <c r="EY14" s="450"/>
      <c r="EZ14" s="450"/>
      <c r="FA14" s="450"/>
      <c r="FB14" s="450"/>
      <c r="FC14" s="450"/>
      <c r="FD14" s="450"/>
      <c r="FE14" s="450"/>
      <c r="FF14" s="450"/>
      <c r="FG14" s="450"/>
      <c r="FH14" s="450"/>
      <c r="FI14" s="450"/>
      <c r="FJ14" s="450"/>
      <c r="FK14" s="450"/>
      <c r="FL14" s="450"/>
      <c r="FM14" s="450"/>
      <c r="FN14" s="450"/>
      <c r="FO14" s="450"/>
      <c r="FP14" s="450"/>
      <c r="FQ14" s="450"/>
      <c r="FR14" s="450"/>
      <c r="FS14" s="450"/>
      <c r="FT14" s="450"/>
      <c r="FU14" s="450"/>
      <c r="FV14" s="450"/>
      <c r="FW14" s="450"/>
      <c r="FX14" s="450"/>
      <c r="FY14" s="450"/>
      <c r="FZ14" s="450"/>
      <c r="GA14" s="450"/>
      <c r="GB14" s="450"/>
      <c r="GC14" s="450"/>
      <c r="GD14" s="450"/>
      <c r="GE14" s="450"/>
      <c r="GF14" s="450"/>
      <c r="GG14" s="450"/>
      <c r="GH14" s="450"/>
      <c r="GI14" s="450"/>
      <c r="GJ14" s="450"/>
      <c r="GK14" s="450"/>
      <c r="GL14" s="450"/>
      <c r="GM14" s="450"/>
      <c r="GN14" s="450"/>
      <c r="GO14" s="450"/>
      <c r="GP14" s="450"/>
      <c r="GQ14" s="450"/>
      <c r="GR14" s="450"/>
      <c r="GS14" s="450"/>
      <c r="GT14" s="450"/>
      <c r="GU14" s="450"/>
      <c r="GV14" s="450"/>
      <c r="GW14" s="450"/>
      <c r="GX14" s="450"/>
      <c r="GY14" s="450"/>
      <c r="GZ14" s="450"/>
      <c r="HA14" s="450"/>
      <c r="HB14" s="450"/>
      <c r="HC14" s="450"/>
      <c r="HD14" s="450"/>
      <c r="HE14" s="450"/>
      <c r="HF14" s="450"/>
      <c r="HG14" s="450"/>
      <c r="HH14" s="450"/>
      <c r="HI14" s="450"/>
      <c r="HJ14" s="450"/>
      <c r="HK14" s="450"/>
      <c r="HL14" s="450"/>
      <c r="HM14" s="450"/>
      <c r="HN14" s="450"/>
      <c r="HO14" s="450"/>
      <c r="HP14" s="450"/>
      <c r="HQ14" s="450"/>
      <c r="HR14" s="450"/>
      <c r="HS14" s="450"/>
      <c r="HT14" s="450"/>
      <c r="HU14" s="450"/>
      <c r="HV14" s="450"/>
      <c r="HW14" s="450"/>
      <c r="HX14" s="450"/>
      <c r="HY14" s="450"/>
      <c r="HZ14" s="450"/>
      <c r="IA14" s="450"/>
      <c r="IB14" s="450"/>
      <c r="IC14" s="450"/>
      <c r="ID14" s="450"/>
      <c r="IE14" s="450"/>
      <c r="IF14" s="450"/>
      <c r="IG14" s="450"/>
      <c r="IH14" s="450"/>
      <c r="II14" s="450"/>
      <c r="IJ14" s="450"/>
      <c r="IK14" s="450"/>
      <c r="IL14" s="450"/>
      <c r="IM14" s="450"/>
      <c r="IN14" s="450"/>
      <c r="IO14" s="450"/>
      <c r="IP14" s="450"/>
      <c r="IQ14" s="450"/>
      <c r="IR14" s="450"/>
      <c r="IS14" s="450"/>
      <c r="IT14" s="450"/>
      <c r="IU14" s="450"/>
      <c r="IV14" s="450"/>
      <c r="IW14" s="450"/>
      <c r="IX14" s="450"/>
      <c r="IY14" s="450"/>
      <c r="IZ14" s="450"/>
    </row>
    <row r="15" s="378" customFormat="1" ht="11.8" customHeight="1" spans="1:260">
      <c r="A15" s="623"/>
      <c r="B15" s="624"/>
      <c r="C15" s="626"/>
      <c r="D15" s="626"/>
      <c r="E15" s="626"/>
      <c r="F15" s="625"/>
      <c r="G15" s="624"/>
      <c r="H15" s="627"/>
      <c r="I15" s="624"/>
      <c r="J15" s="646"/>
      <c r="K15" s="458" t="s">
        <v>37</v>
      </c>
      <c r="L15" s="645">
        <v>301109</v>
      </c>
      <c r="M15" s="645">
        <v>303489</v>
      </c>
      <c r="N15" s="645">
        <v>302264</v>
      </c>
      <c r="O15" s="645">
        <v>378119</v>
      </c>
      <c r="P15" s="625">
        <f t="shared" si="4"/>
        <v>125.095611783077</v>
      </c>
      <c r="Q15" s="647">
        <f t="shared" si="5"/>
        <v>75855</v>
      </c>
      <c r="R15" s="625">
        <f t="shared" si="6"/>
        <v>25.5754560640831</v>
      </c>
      <c r="S15" s="647">
        <f t="shared" si="7"/>
        <v>77010</v>
      </c>
      <c r="T15" s="658"/>
      <c r="U15" s="450"/>
      <c r="V15" s="450"/>
      <c r="W15" s="450"/>
      <c r="X15" s="450"/>
      <c r="Y15" s="450"/>
      <c r="Z15" s="450"/>
      <c r="AA15" s="450"/>
      <c r="AB15" s="450"/>
      <c r="AC15" s="450"/>
      <c r="AD15" s="450"/>
      <c r="AE15" s="450"/>
      <c r="AF15" s="450"/>
      <c r="AG15" s="450"/>
      <c r="AH15" s="450"/>
      <c r="AI15" s="450"/>
      <c r="AJ15" s="450"/>
      <c r="AK15" s="450"/>
      <c r="AL15" s="450"/>
      <c r="AM15" s="450"/>
      <c r="AN15" s="450"/>
      <c r="AO15" s="450"/>
      <c r="AP15" s="450"/>
      <c r="AQ15" s="450"/>
      <c r="AR15" s="450"/>
      <c r="AS15" s="450"/>
      <c r="AT15" s="450"/>
      <c r="AU15" s="450"/>
      <c r="AV15" s="450"/>
      <c r="AW15" s="450"/>
      <c r="AX15" s="450"/>
      <c r="AY15" s="450"/>
      <c r="AZ15" s="450"/>
      <c r="BA15" s="450"/>
      <c r="BB15" s="450"/>
      <c r="BC15" s="450"/>
      <c r="BD15" s="450"/>
      <c r="BE15" s="450"/>
      <c r="BF15" s="450"/>
      <c r="BG15" s="450"/>
      <c r="BH15" s="450"/>
      <c r="BI15" s="450"/>
      <c r="BJ15" s="450"/>
      <c r="BK15" s="450"/>
      <c r="BL15" s="450"/>
      <c r="BM15" s="450"/>
      <c r="BN15" s="450"/>
      <c r="BO15" s="450"/>
      <c r="BP15" s="450"/>
      <c r="BQ15" s="450"/>
      <c r="BR15" s="450"/>
      <c r="BS15" s="450"/>
      <c r="BT15" s="450"/>
      <c r="BU15" s="450"/>
      <c r="BV15" s="450"/>
      <c r="BW15" s="450"/>
      <c r="BX15" s="450"/>
      <c r="BY15" s="450"/>
      <c r="BZ15" s="450"/>
      <c r="CA15" s="450"/>
      <c r="CB15" s="450"/>
      <c r="CC15" s="450"/>
      <c r="CD15" s="450"/>
      <c r="CE15" s="450"/>
      <c r="CF15" s="450"/>
      <c r="CG15" s="450"/>
      <c r="CH15" s="450"/>
      <c r="CI15" s="450"/>
      <c r="CJ15" s="450"/>
      <c r="CK15" s="450"/>
      <c r="CL15" s="450"/>
      <c r="CM15" s="450"/>
      <c r="CN15" s="450"/>
      <c r="CO15" s="450"/>
      <c r="CP15" s="450"/>
      <c r="CQ15" s="450"/>
      <c r="CR15" s="450"/>
      <c r="CS15" s="450"/>
      <c r="CT15" s="450"/>
      <c r="CU15" s="450"/>
      <c r="CV15" s="450"/>
      <c r="CW15" s="450"/>
      <c r="CX15" s="450"/>
      <c r="CY15" s="450"/>
      <c r="CZ15" s="450"/>
      <c r="DA15" s="450"/>
      <c r="DB15" s="450"/>
      <c r="DC15" s="450"/>
      <c r="DD15" s="450"/>
      <c r="DE15" s="450"/>
      <c r="DF15" s="450"/>
      <c r="DG15" s="450"/>
      <c r="DH15" s="450"/>
      <c r="DI15" s="450"/>
      <c r="DJ15" s="450"/>
      <c r="DK15" s="450"/>
      <c r="DL15" s="450"/>
      <c r="DM15" s="450"/>
      <c r="DN15" s="450"/>
      <c r="DO15" s="450"/>
      <c r="DP15" s="450"/>
      <c r="DQ15" s="450"/>
      <c r="DR15" s="450"/>
      <c r="DS15" s="450"/>
      <c r="DT15" s="450"/>
      <c r="DU15" s="450"/>
      <c r="DV15" s="450"/>
      <c r="DW15" s="450"/>
      <c r="DX15" s="450"/>
      <c r="DY15" s="450"/>
      <c r="DZ15" s="450"/>
      <c r="EA15" s="450"/>
      <c r="EB15" s="450"/>
      <c r="EC15" s="450"/>
      <c r="ED15" s="450"/>
      <c r="EE15" s="450"/>
      <c r="EF15" s="450"/>
      <c r="EG15" s="450"/>
      <c r="EH15" s="450"/>
      <c r="EI15" s="450"/>
      <c r="EJ15" s="450"/>
      <c r="EK15" s="450"/>
      <c r="EL15" s="450"/>
      <c r="EM15" s="450"/>
      <c r="EN15" s="450"/>
      <c r="EO15" s="450"/>
      <c r="EP15" s="450"/>
      <c r="EQ15" s="450"/>
      <c r="ER15" s="450"/>
      <c r="ES15" s="450"/>
      <c r="ET15" s="450"/>
      <c r="EU15" s="450"/>
      <c r="EV15" s="450"/>
      <c r="EW15" s="450"/>
      <c r="EX15" s="450"/>
      <c r="EY15" s="450"/>
      <c r="EZ15" s="450"/>
      <c r="FA15" s="450"/>
      <c r="FB15" s="450"/>
      <c r="FC15" s="450"/>
      <c r="FD15" s="450"/>
      <c r="FE15" s="450"/>
      <c r="FF15" s="450"/>
      <c r="FG15" s="450"/>
      <c r="FH15" s="450"/>
      <c r="FI15" s="450"/>
      <c r="FJ15" s="450"/>
      <c r="FK15" s="450"/>
      <c r="FL15" s="450"/>
      <c r="FM15" s="450"/>
      <c r="FN15" s="450"/>
      <c r="FO15" s="450"/>
      <c r="FP15" s="450"/>
      <c r="FQ15" s="450"/>
      <c r="FR15" s="450"/>
      <c r="FS15" s="450"/>
      <c r="FT15" s="450"/>
      <c r="FU15" s="450"/>
      <c r="FV15" s="450"/>
      <c r="FW15" s="450"/>
      <c r="FX15" s="450"/>
      <c r="FY15" s="450"/>
      <c r="FZ15" s="450"/>
      <c r="GA15" s="450"/>
      <c r="GB15" s="450"/>
      <c r="GC15" s="450"/>
      <c r="GD15" s="450"/>
      <c r="GE15" s="450"/>
      <c r="GF15" s="450"/>
      <c r="GG15" s="450"/>
      <c r="GH15" s="450"/>
      <c r="GI15" s="450"/>
      <c r="GJ15" s="450"/>
      <c r="GK15" s="450"/>
      <c r="GL15" s="450"/>
      <c r="GM15" s="450"/>
      <c r="GN15" s="450"/>
      <c r="GO15" s="450"/>
      <c r="GP15" s="450"/>
      <c r="GQ15" s="450"/>
      <c r="GR15" s="450"/>
      <c r="GS15" s="450"/>
      <c r="GT15" s="450"/>
      <c r="GU15" s="450"/>
      <c r="GV15" s="450"/>
      <c r="GW15" s="450"/>
      <c r="GX15" s="450"/>
      <c r="GY15" s="450"/>
      <c r="GZ15" s="450"/>
      <c r="HA15" s="450"/>
      <c r="HB15" s="450"/>
      <c r="HC15" s="450"/>
      <c r="HD15" s="450"/>
      <c r="HE15" s="450"/>
      <c r="HF15" s="450"/>
      <c r="HG15" s="450"/>
      <c r="HH15" s="450"/>
      <c r="HI15" s="450"/>
      <c r="HJ15" s="450"/>
      <c r="HK15" s="450"/>
      <c r="HL15" s="450"/>
      <c r="HM15" s="450"/>
      <c r="HN15" s="450"/>
      <c r="HO15" s="450"/>
      <c r="HP15" s="450"/>
      <c r="HQ15" s="450"/>
      <c r="HR15" s="450"/>
      <c r="HS15" s="450"/>
      <c r="HT15" s="450"/>
      <c r="HU15" s="450"/>
      <c r="HV15" s="450"/>
      <c r="HW15" s="450"/>
      <c r="HX15" s="450"/>
      <c r="HY15" s="450"/>
      <c r="HZ15" s="450"/>
      <c r="IA15" s="450"/>
      <c r="IB15" s="450"/>
      <c r="IC15" s="450"/>
      <c r="ID15" s="450"/>
      <c r="IE15" s="450"/>
      <c r="IF15" s="450"/>
      <c r="IG15" s="450"/>
      <c r="IH15" s="450"/>
      <c r="II15" s="450"/>
      <c r="IJ15" s="450"/>
      <c r="IK15" s="450"/>
      <c r="IL15" s="450"/>
      <c r="IM15" s="450"/>
      <c r="IN15" s="450"/>
      <c r="IO15" s="450"/>
      <c r="IP15" s="450"/>
      <c r="IQ15" s="450"/>
      <c r="IR15" s="450"/>
      <c r="IS15" s="450"/>
      <c r="IT15" s="450"/>
      <c r="IU15" s="450"/>
      <c r="IV15" s="450"/>
      <c r="IW15" s="450"/>
      <c r="IX15" s="450"/>
      <c r="IY15" s="450"/>
      <c r="IZ15" s="450"/>
    </row>
    <row r="16" s="378" customFormat="1" ht="11.8" customHeight="1" spans="1:260">
      <c r="A16" s="623"/>
      <c r="B16" s="624"/>
      <c r="C16" s="626"/>
      <c r="D16" s="626"/>
      <c r="E16" s="626"/>
      <c r="F16" s="625"/>
      <c r="G16" s="624"/>
      <c r="H16" s="625"/>
      <c r="I16" s="624"/>
      <c r="J16" s="646"/>
      <c r="K16" s="458" t="s">
        <v>38</v>
      </c>
      <c r="L16" s="645">
        <v>231750</v>
      </c>
      <c r="M16" s="645">
        <v>198392</v>
      </c>
      <c r="N16" s="645">
        <v>226136</v>
      </c>
      <c r="O16" s="645">
        <v>248062</v>
      </c>
      <c r="P16" s="625">
        <f t="shared" si="4"/>
        <v>109.695935189444</v>
      </c>
      <c r="Q16" s="647">
        <f t="shared" si="5"/>
        <v>21926</v>
      </c>
      <c r="R16" s="625">
        <f t="shared" si="6"/>
        <v>7.03861920172599</v>
      </c>
      <c r="S16" s="647">
        <f t="shared" si="7"/>
        <v>16312</v>
      </c>
      <c r="T16" s="658"/>
      <c r="U16" s="450"/>
      <c r="V16" s="450"/>
      <c r="W16" s="450"/>
      <c r="X16" s="450"/>
      <c r="Y16" s="450"/>
      <c r="Z16" s="450"/>
      <c r="AA16" s="450"/>
      <c r="AB16" s="450"/>
      <c r="AC16" s="450"/>
      <c r="AD16" s="450"/>
      <c r="AE16" s="450"/>
      <c r="AF16" s="450"/>
      <c r="AG16" s="450"/>
      <c r="AH16" s="450"/>
      <c r="AI16" s="450"/>
      <c r="AJ16" s="450"/>
      <c r="AK16" s="450"/>
      <c r="AL16" s="450"/>
      <c r="AM16" s="450"/>
      <c r="AN16" s="450"/>
      <c r="AO16" s="450"/>
      <c r="AP16" s="450"/>
      <c r="AQ16" s="450"/>
      <c r="AR16" s="450"/>
      <c r="AS16" s="450"/>
      <c r="AT16" s="450"/>
      <c r="AU16" s="450"/>
      <c r="AV16" s="450"/>
      <c r="AW16" s="450"/>
      <c r="AX16" s="450"/>
      <c r="AY16" s="450"/>
      <c r="AZ16" s="450"/>
      <c r="BA16" s="450"/>
      <c r="BB16" s="450"/>
      <c r="BC16" s="450"/>
      <c r="BD16" s="450"/>
      <c r="BE16" s="450"/>
      <c r="BF16" s="450"/>
      <c r="BG16" s="450"/>
      <c r="BH16" s="450"/>
      <c r="BI16" s="450"/>
      <c r="BJ16" s="450"/>
      <c r="BK16" s="450"/>
      <c r="BL16" s="450"/>
      <c r="BM16" s="450"/>
      <c r="BN16" s="450"/>
      <c r="BO16" s="450"/>
      <c r="BP16" s="450"/>
      <c r="BQ16" s="450"/>
      <c r="BR16" s="450"/>
      <c r="BS16" s="450"/>
      <c r="BT16" s="450"/>
      <c r="BU16" s="450"/>
      <c r="BV16" s="450"/>
      <c r="BW16" s="450"/>
      <c r="BX16" s="450"/>
      <c r="BY16" s="450"/>
      <c r="BZ16" s="450"/>
      <c r="CA16" s="450"/>
      <c r="CB16" s="450"/>
      <c r="CC16" s="450"/>
      <c r="CD16" s="450"/>
      <c r="CE16" s="450"/>
      <c r="CF16" s="450"/>
      <c r="CG16" s="450"/>
      <c r="CH16" s="450"/>
      <c r="CI16" s="450"/>
      <c r="CJ16" s="450"/>
      <c r="CK16" s="450"/>
      <c r="CL16" s="450"/>
      <c r="CM16" s="450"/>
      <c r="CN16" s="450"/>
      <c r="CO16" s="450"/>
      <c r="CP16" s="450"/>
      <c r="CQ16" s="450"/>
      <c r="CR16" s="450"/>
      <c r="CS16" s="450"/>
      <c r="CT16" s="450"/>
      <c r="CU16" s="450"/>
      <c r="CV16" s="450"/>
      <c r="CW16" s="450"/>
      <c r="CX16" s="450"/>
      <c r="CY16" s="450"/>
      <c r="CZ16" s="450"/>
      <c r="DA16" s="450"/>
      <c r="DB16" s="450"/>
      <c r="DC16" s="450"/>
      <c r="DD16" s="450"/>
      <c r="DE16" s="450"/>
      <c r="DF16" s="450"/>
      <c r="DG16" s="450"/>
      <c r="DH16" s="450"/>
      <c r="DI16" s="450"/>
      <c r="DJ16" s="450"/>
      <c r="DK16" s="450"/>
      <c r="DL16" s="450"/>
      <c r="DM16" s="450"/>
      <c r="DN16" s="450"/>
      <c r="DO16" s="450"/>
      <c r="DP16" s="450"/>
      <c r="DQ16" s="450"/>
      <c r="DR16" s="450"/>
      <c r="DS16" s="450"/>
      <c r="DT16" s="450"/>
      <c r="DU16" s="450"/>
      <c r="DV16" s="450"/>
      <c r="DW16" s="450"/>
      <c r="DX16" s="450"/>
      <c r="DY16" s="450"/>
      <c r="DZ16" s="450"/>
      <c r="EA16" s="450"/>
      <c r="EB16" s="450"/>
      <c r="EC16" s="450"/>
      <c r="ED16" s="450"/>
      <c r="EE16" s="450"/>
      <c r="EF16" s="450"/>
      <c r="EG16" s="450"/>
      <c r="EH16" s="450"/>
      <c r="EI16" s="450"/>
      <c r="EJ16" s="450"/>
      <c r="EK16" s="450"/>
      <c r="EL16" s="450"/>
      <c r="EM16" s="450"/>
      <c r="EN16" s="450"/>
      <c r="EO16" s="450"/>
      <c r="EP16" s="450"/>
      <c r="EQ16" s="450"/>
      <c r="ER16" s="450"/>
      <c r="ES16" s="450"/>
      <c r="ET16" s="450"/>
      <c r="EU16" s="450"/>
      <c r="EV16" s="450"/>
      <c r="EW16" s="450"/>
      <c r="EX16" s="450"/>
      <c r="EY16" s="450"/>
      <c r="EZ16" s="450"/>
      <c r="FA16" s="450"/>
      <c r="FB16" s="450"/>
      <c r="FC16" s="450"/>
      <c r="FD16" s="450"/>
      <c r="FE16" s="450"/>
      <c r="FF16" s="450"/>
      <c r="FG16" s="450"/>
      <c r="FH16" s="450"/>
      <c r="FI16" s="450"/>
      <c r="FJ16" s="450"/>
      <c r="FK16" s="450"/>
      <c r="FL16" s="450"/>
      <c r="FM16" s="450"/>
      <c r="FN16" s="450"/>
      <c r="FO16" s="450"/>
      <c r="FP16" s="450"/>
      <c r="FQ16" s="450"/>
      <c r="FR16" s="450"/>
      <c r="FS16" s="450"/>
      <c r="FT16" s="450"/>
      <c r="FU16" s="450"/>
      <c r="FV16" s="450"/>
      <c r="FW16" s="450"/>
      <c r="FX16" s="450"/>
      <c r="FY16" s="450"/>
      <c r="FZ16" s="450"/>
      <c r="GA16" s="450"/>
      <c r="GB16" s="450"/>
      <c r="GC16" s="450"/>
      <c r="GD16" s="450"/>
      <c r="GE16" s="450"/>
      <c r="GF16" s="450"/>
      <c r="GG16" s="450"/>
      <c r="GH16" s="450"/>
      <c r="GI16" s="450"/>
      <c r="GJ16" s="450"/>
      <c r="GK16" s="450"/>
      <c r="GL16" s="450"/>
      <c r="GM16" s="450"/>
      <c r="GN16" s="450"/>
      <c r="GO16" s="450"/>
      <c r="GP16" s="450"/>
      <c r="GQ16" s="450"/>
      <c r="GR16" s="450"/>
      <c r="GS16" s="450"/>
      <c r="GT16" s="450"/>
      <c r="GU16" s="450"/>
      <c r="GV16" s="450"/>
      <c r="GW16" s="450"/>
      <c r="GX16" s="450"/>
      <c r="GY16" s="450"/>
      <c r="GZ16" s="450"/>
      <c r="HA16" s="450"/>
      <c r="HB16" s="450"/>
      <c r="HC16" s="450"/>
      <c r="HD16" s="450"/>
      <c r="HE16" s="450"/>
      <c r="HF16" s="450"/>
      <c r="HG16" s="450"/>
      <c r="HH16" s="450"/>
      <c r="HI16" s="450"/>
      <c r="HJ16" s="450"/>
      <c r="HK16" s="450"/>
      <c r="HL16" s="450"/>
      <c r="HM16" s="450"/>
      <c r="HN16" s="450"/>
      <c r="HO16" s="450"/>
      <c r="HP16" s="450"/>
      <c r="HQ16" s="450"/>
      <c r="HR16" s="450"/>
      <c r="HS16" s="450"/>
      <c r="HT16" s="450"/>
      <c r="HU16" s="450"/>
      <c r="HV16" s="450"/>
      <c r="HW16" s="450"/>
      <c r="HX16" s="450"/>
      <c r="HY16" s="450"/>
      <c r="HZ16" s="450"/>
      <c r="IA16" s="450"/>
      <c r="IB16" s="450"/>
      <c r="IC16" s="450"/>
      <c r="ID16" s="450"/>
      <c r="IE16" s="450"/>
      <c r="IF16" s="450"/>
      <c r="IG16" s="450"/>
      <c r="IH16" s="450"/>
      <c r="II16" s="450"/>
      <c r="IJ16" s="450"/>
      <c r="IK16" s="450"/>
      <c r="IL16" s="450"/>
      <c r="IM16" s="450"/>
      <c r="IN16" s="450"/>
      <c r="IO16" s="450"/>
      <c r="IP16" s="450"/>
      <c r="IQ16" s="450"/>
      <c r="IR16" s="450"/>
      <c r="IS16" s="450"/>
      <c r="IT16" s="450"/>
      <c r="IU16" s="450"/>
      <c r="IV16" s="450"/>
      <c r="IW16" s="450"/>
      <c r="IX16" s="450"/>
      <c r="IY16" s="450"/>
      <c r="IZ16" s="450"/>
    </row>
    <row r="17" s="378" customFormat="1" ht="11.8" customHeight="1" spans="1:260">
      <c r="A17" s="623"/>
      <c r="B17" s="624"/>
      <c r="C17" s="626"/>
      <c r="D17" s="626"/>
      <c r="E17" s="626"/>
      <c r="F17" s="625"/>
      <c r="G17" s="624"/>
      <c r="H17" s="625"/>
      <c r="I17" s="624"/>
      <c r="J17" s="646"/>
      <c r="K17" s="458" t="s">
        <v>39</v>
      </c>
      <c r="L17" s="645">
        <v>61639</v>
      </c>
      <c r="M17" s="645">
        <v>84864</v>
      </c>
      <c r="N17" s="645">
        <v>91357</v>
      </c>
      <c r="O17" s="645">
        <v>94044</v>
      </c>
      <c r="P17" s="625">
        <f t="shared" si="4"/>
        <v>102.941208664908</v>
      </c>
      <c r="Q17" s="647">
        <f t="shared" si="5"/>
        <v>2687</v>
      </c>
      <c r="R17" s="625">
        <f t="shared" si="6"/>
        <v>52.5722351108876</v>
      </c>
      <c r="S17" s="647">
        <f t="shared" si="7"/>
        <v>32405</v>
      </c>
      <c r="T17" s="658"/>
      <c r="U17" s="450"/>
      <c r="V17" s="450"/>
      <c r="W17" s="450"/>
      <c r="X17" s="450"/>
      <c r="Y17" s="450"/>
      <c r="Z17" s="450"/>
      <c r="AA17" s="450"/>
      <c r="AB17" s="450"/>
      <c r="AC17" s="450"/>
      <c r="AD17" s="450"/>
      <c r="AE17" s="450"/>
      <c r="AF17" s="450"/>
      <c r="AG17" s="450"/>
      <c r="AH17" s="450"/>
      <c r="AI17" s="450"/>
      <c r="AJ17" s="450"/>
      <c r="AK17" s="450"/>
      <c r="AL17" s="450"/>
      <c r="AM17" s="450"/>
      <c r="AN17" s="450"/>
      <c r="AO17" s="450"/>
      <c r="AP17" s="450"/>
      <c r="AQ17" s="450"/>
      <c r="AR17" s="450"/>
      <c r="AS17" s="450"/>
      <c r="AT17" s="450"/>
      <c r="AU17" s="450"/>
      <c r="AV17" s="450"/>
      <c r="AW17" s="450"/>
      <c r="AX17" s="450"/>
      <c r="AY17" s="450"/>
      <c r="AZ17" s="450"/>
      <c r="BA17" s="450"/>
      <c r="BB17" s="450"/>
      <c r="BC17" s="450"/>
      <c r="BD17" s="450"/>
      <c r="BE17" s="450"/>
      <c r="BF17" s="450"/>
      <c r="BG17" s="450"/>
      <c r="BH17" s="450"/>
      <c r="BI17" s="450"/>
      <c r="BJ17" s="450"/>
      <c r="BK17" s="450"/>
      <c r="BL17" s="450"/>
      <c r="BM17" s="450"/>
      <c r="BN17" s="450"/>
      <c r="BO17" s="450"/>
      <c r="BP17" s="450"/>
      <c r="BQ17" s="450"/>
      <c r="BR17" s="450"/>
      <c r="BS17" s="450"/>
      <c r="BT17" s="450"/>
      <c r="BU17" s="450"/>
      <c r="BV17" s="450"/>
      <c r="BW17" s="450"/>
      <c r="BX17" s="450"/>
      <c r="BY17" s="450"/>
      <c r="BZ17" s="450"/>
      <c r="CA17" s="450"/>
      <c r="CB17" s="450"/>
      <c r="CC17" s="450"/>
      <c r="CD17" s="450"/>
      <c r="CE17" s="450"/>
      <c r="CF17" s="450"/>
      <c r="CG17" s="450"/>
      <c r="CH17" s="450"/>
      <c r="CI17" s="450"/>
      <c r="CJ17" s="450"/>
      <c r="CK17" s="450"/>
      <c r="CL17" s="450"/>
      <c r="CM17" s="450"/>
      <c r="CN17" s="450"/>
      <c r="CO17" s="450"/>
      <c r="CP17" s="450"/>
      <c r="CQ17" s="450"/>
      <c r="CR17" s="450"/>
      <c r="CS17" s="450"/>
      <c r="CT17" s="450"/>
      <c r="CU17" s="450"/>
      <c r="CV17" s="450"/>
      <c r="CW17" s="450"/>
      <c r="CX17" s="450"/>
      <c r="CY17" s="450"/>
      <c r="CZ17" s="450"/>
      <c r="DA17" s="450"/>
      <c r="DB17" s="450"/>
      <c r="DC17" s="450"/>
      <c r="DD17" s="450"/>
      <c r="DE17" s="450"/>
      <c r="DF17" s="450"/>
      <c r="DG17" s="450"/>
      <c r="DH17" s="450"/>
      <c r="DI17" s="450"/>
      <c r="DJ17" s="450"/>
      <c r="DK17" s="450"/>
      <c r="DL17" s="450"/>
      <c r="DM17" s="450"/>
      <c r="DN17" s="450"/>
      <c r="DO17" s="450"/>
      <c r="DP17" s="450"/>
      <c r="DQ17" s="450"/>
      <c r="DR17" s="450"/>
      <c r="DS17" s="450"/>
      <c r="DT17" s="450"/>
      <c r="DU17" s="450"/>
      <c r="DV17" s="450"/>
      <c r="DW17" s="450"/>
      <c r="DX17" s="450"/>
      <c r="DY17" s="450"/>
      <c r="DZ17" s="450"/>
      <c r="EA17" s="450"/>
      <c r="EB17" s="450"/>
      <c r="EC17" s="450"/>
      <c r="ED17" s="450"/>
      <c r="EE17" s="450"/>
      <c r="EF17" s="450"/>
      <c r="EG17" s="450"/>
      <c r="EH17" s="450"/>
      <c r="EI17" s="450"/>
      <c r="EJ17" s="450"/>
      <c r="EK17" s="450"/>
      <c r="EL17" s="450"/>
      <c r="EM17" s="450"/>
      <c r="EN17" s="450"/>
      <c r="EO17" s="450"/>
      <c r="EP17" s="450"/>
      <c r="EQ17" s="450"/>
      <c r="ER17" s="450"/>
      <c r="ES17" s="450"/>
      <c r="ET17" s="450"/>
      <c r="EU17" s="450"/>
      <c r="EV17" s="450"/>
      <c r="EW17" s="450"/>
      <c r="EX17" s="450"/>
      <c r="EY17" s="450"/>
      <c r="EZ17" s="450"/>
      <c r="FA17" s="450"/>
      <c r="FB17" s="450"/>
      <c r="FC17" s="450"/>
      <c r="FD17" s="450"/>
      <c r="FE17" s="450"/>
      <c r="FF17" s="450"/>
      <c r="FG17" s="450"/>
      <c r="FH17" s="450"/>
      <c r="FI17" s="450"/>
      <c r="FJ17" s="450"/>
      <c r="FK17" s="450"/>
      <c r="FL17" s="450"/>
      <c r="FM17" s="450"/>
      <c r="FN17" s="450"/>
      <c r="FO17" s="450"/>
      <c r="FP17" s="450"/>
      <c r="FQ17" s="450"/>
      <c r="FR17" s="450"/>
      <c r="FS17" s="450"/>
      <c r="FT17" s="450"/>
      <c r="FU17" s="450"/>
      <c r="FV17" s="450"/>
      <c r="FW17" s="450"/>
      <c r="FX17" s="450"/>
      <c r="FY17" s="450"/>
      <c r="FZ17" s="450"/>
      <c r="GA17" s="450"/>
      <c r="GB17" s="450"/>
      <c r="GC17" s="450"/>
      <c r="GD17" s="450"/>
      <c r="GE17" s="450"/>
      <c r="GF17" s="450"/>
      <c r="GG17" s="450"/>
      <c r="GH17" s="450"/>
      <c r="GI17" s="450"/>
      <c r="GJ17" s="450"/>
      <c r="GK17" s="450"/>
      <c r="GL17" s="450"/>
      <c r="GM17" s="450"/>
      <c r="GN17" s="450"/>
      <c r="GO17" s="450"/>
      <c r="GP17" s="450"/>
      <c r="GQ17" s="450"/>
      <c r="GR17" s="450"/>
      <c r="GS17" s="450"/>
      <c r="GT17" s="450"/>
      <c r="GU17" s="450"/>
      <c r="GV17" s="450"/>
      <c r="GW17" s="450"/>
      <c r="GX17" s="450"/>
      <c r="GY17" s="450"/>
      <c r="GZ17" s="450"/>
      <c r="HA17" s="450"/>
      <c r="HB17" s="450"/>
      <c r="HC17" s="450"/>
      <c r="HD17" s="450"/>
      <c r="HE17" s="450"/>
      <c r="HF17" s="450"/>
      <c r="HG17" s="450"/>
      <c r="HH17" s="450"/>
      <c r="HI17" s="450"/>
      <c r="HJ17" s="450"/>
      <c r="HK17" s="450"/>
      <c r="HL17" s="450"/>
      <c r="HM17" s="450"/>
      <c r="HN17" s="450"/>
      <c r="HO17" s="450"/>
      <c r="HP17" s="450"/>
      <c r="HQ17" s="450"/>
      <c r="HR17" s="450"/>
      <c r="HS17" s="450"/>
      <c r="HT17" s="450"/>
      <c r="HU17" s="450"/>
      <c r="HV17" s="450"/>
      <c r="HW17" s="450"/>
      <c r="HX17" s="450"/>
      <c r="HY17" s="450"/>
      <c r="HZ17" s="450"/>
      <c r="IA17" s="450"/>
      <c r="IB17" s="450"/>
      <c r="IC17" s="450"/>
      <c r="ID17" s="450"/>
      <c r="IE17" s="450"/>
      <c r="IF17" s="450"/>
      <c r="IG17" s="450"/>
      <c r="IH17" s="450"/>
      <c r="II17" s="450"/>
      <c r="IJ17" s="450"/>
      <c r="IK17" s="450"/>
      <c r="IL17" s="450"/>
      <c r="IM17" s="450"/>
      <c r="IN17" s="450"/>
      <c r="IO17" s="450"/>
      <c r="IP17" s="450"/>
      <c r="IQ17" s="450"/>
      <c r="IR17" s="450"/>
      <c r="IS17" s="450"/>
      <c r="IT17" s="450"/>
      <c r="IU17" s="450"/>
      <c r="IV17" s="450"/>
      <c r="IW17" s="450"/>
      <c r="IX17" s="450"/>
      <c r="IY17" s="450"/>
      <c r="IZ17" s="450"/>
    </row>
    <row r="18" s="378" customFormat="1" ht="11.8" customHeight="1" spans="1:260">
      <c r="A18" s="623"/>
      <c r="B18" s="624"/>
      <c r="C18" s="626"/>
      <c r="D18" s="626"/>
      <c r="E18" s="626"/>
      <c r="F18" s="625"/>
      <c r="G18" s="624"/>
      <c r="H18" s="625"/>
      <c r="I18" s="624"/>
      <c r="J18" s="646"/>
      <c r="K18" s="458" t="s">
        <v>40</v>
      </c>
      <c r="L18" s="645">
        <v>72297</v>
      </c>
      <c r="M18" s="645">
        <v>69829</v>
      </c>
      <c r="N18" s="645">
        <v>43248</v>
      </c>
      <c r="O18" s="645">
        <f>SUM(O19:O22)</f>
        <v>49201</v>
      </c>
      <c r="P18" s="625">
        <f t="shared" si="4"/>
        <v>113.764798372179</v>
      </c>
      <c r="Q18" s="647">
        <f t="shared" si="5"/>
        <v>5953</v>
      </c>
      <c r="R18" s="625">
        <f t="shared" si="6"/>
        <v>-31.9460005256096</v>
      </c>
      <c r="S18" s="647">
        <f t="shared" si="7"/>
        <v>-23096</v>
      </c>
      <c r="T18" s="658"/>
      <c r="U18" s="450"/>
      <c r="V18" s="450"/>
      <c r="W18" s="450"/>
      <c r="X18" s="450"/>
      <c r="Y18" s="450"/>
      <c r="Z18" s="450"/>
      <c r="AA18" s="450"/>
      <c r="AB18" s="450"/>
      <c r="AC18" s="450"/>
      <c r="AD18" s="450"/>
      <c r="AE18" s="450"/>
      <c r="AF18" s="450"/>
      <c r="AG18" s="450"/>
      <c r="AH18" s="450"/>
      <c r="AI18" s="450"/>
      <c r="AJ18" s="450"/>
      <c r="AK18" s="450"/>
      <c r="AL18" s="450"/>
      <c r="AM18" s="450"/>
      <c r="AN18" s="450"/>
      <c r="AO18" s="450"/>
      <c r="AP18" s="450"/>
      <c r="AQ18" s="450"/>
      <c r="AR18" s="450"/>
      <c r="AS18" s="450"/>
      <c r="AT18" s="450"/>
      <c r="AU18" s="450"/>
      <c r="AV18" s="450"/>
      <c r="AW18" s="450"/>
      <c r="AX18" s="450"/>
      <c r="AY18" s="450"/>
      <c r="AZ18" s="450"/>
      <c r="BA18" s="450"/>
      <c r="BB18" s="450"/>
      <c r="BC18" s="450"/>
      <c r="BD18" s="450"/>
      <c r="BE18" s="450"/>
      <c r="BF18" s="450"/>
      <c r="BG18" s="450"/>
      <c r="BH18" s="450"/>
      <c r="BI18" s="450"/>
      <c r="BJ18" s="450"/>
      <c r="BK18" s="450"/>
      <c r="BL18" s="450"/>
      <c r="BM18" s="450"/>
      <c r="BN18" s="450"/>
      <c r="BO18" s="450"/>
      <c r="BP18" s="450"/>
      <c r="BQ18" s="450"/>
      <c r="BR18" s="450"/>
      <c r="BS18" s="450"/>
      <c r="BT18" s="450"/>
      <c r="BU18" s="450"/>
      <c r="BV18" s="450"/>
      <c r="BW18" s="450"/>
      <c r="BX18" s="450"/>
      <c r="BY18" s="450"/>
      <c r="BZ18" s="450"/>
      <c r="CA18" s="450"/>
      <c r="CB18" s="450"/>
      <c r="CC18" s="450"/>
      <c r="CD18" s="450"/>
      <c r="CE18" s="450"/>
      <c r="CF18" s="450"/>
      <c r="CG18" s="450"/>
      <c r="CH18" s="450"/>
      <c r="CI18" s="450"/>
      <c r="CJ18" s="450"/>
      <c r="CK18" s="450"/>
      <c r="CL18" s="450"/>
      <c r="CM18" s="450"/>
      <c r="CN18" s="450"/>
      <c r="CO18" s="450"/>
      <c r="CP18" s="450"/>
      <c r="CQ18" s="450"/>
      <c r="CR18" s="450"/>
      <c r="CS18" s="450"/>
      <c r="CT18" s="450"/>
      <c r="CU18" s="450"/>
      <c r="CV18" s="450"/>
      <c r="CW18" s="450"/>
      <c r="CX18" s="450"/>
      <c r="CY18" s="450"/>
      <c r="CZ18" s="450"/>
      <c r="DA18" s="450"/>
      <c r="DB18" s="450"/>
      <c r="DC18" s="450"/>
      <c r="DD18" s="450"/>
      <c r="DE18" s="450"/>
      <c r="DF18" s="450"/>
      <c r="DG18" s="450"/>
      <c r="DH18" s="450"/>
      <c r="DI18" s="450"/>
      <c r="DJ18" s="450"/>
      <c r="DK18" s="450"/>
      <c r="DL18" s="450"/>
      <c r="DM18" s="450"/>
      <c r="DN18" s="450"/>
      <c r="DO18" s="450"/>
      <c r="DP18" s="450"/>
      <c r="DQ18" s="450"/>
      <c r="DR18" s="450"/>
      <c r="DS18" s="450"/>
      <c r="DT18" s="450"/>
      <c r="DU18" s="450"/>
      <c r="DV18" s="450"/>
      <c r="DW18" s="450"/>
      <c r="DX18" s="450"/>
      <c r="DY18" s="450"/>
      <c r="DZ18" s="450"/>
      <c r="EA18" s="450"/>
      <c r="EB18" s="450"/>
      <c r="EC18" s="450"/>
      <c r="ED18" s="450"/>
      <c r="EE18" s="450"/>
      <c r="EF18" s="450"/>
      <c r="EG18" s="450"/>
      <c r="EH18" s="450"/>
      <c r="EI18" s="450"/>
      <c r="EJ18" s="450"/>
      <c r="EK18" s="450"/>
      <c r="EL18" s="450"/>
      <c r="EM18" s="450"/>
      <c r="EN18" s="450"/>
      <c r="EO18" s="450"/>
      <c r="EP18" s="450"/>
      <c r="EQ18" s="450"/>
      <c r="ER18" s="450"/>
      <c r="ES18" s="450"/>
      <c r="ET18" s="450"/>
      <c r="EU18" s="450"/>
      <c r="EV18" s="450"/>
      <c r="EW18" s="450"/>
      <c r="EX18" s="450"/>
      <c r="EY18" s="450"/>
      <c r="EZ18" s="450"/>
      <c r="FA18" s="450"/>
      <c r="FB18" s="450"/>
      <c r="FC18" s="450"/>
      <c r="FD18" s="450"/>
      <c r="FE18" s="450"/>
      <c r="FF18" s="450"/>
      <c r="FG18" s="450"/>
      <c r="FH18" s="450"/>
      <c r="FI18" s="450"/>
      <c r="FJ18" s="450"/>
      <c r="FK18" s="450"/>
      <c r="FL18" s="450"/>
      <c r="FM18" s="450"/>
      <c r="FN18" s="450"/>
      <c r="FO18" s="450"/>
      <c r="FP18" s="450"/>
      <c r="FQ18" s="450"/>
      <c r="FR18" s="450"/>
      <c r="FS18" s="450"/>
      <c r="FT18" s="450"/>
      <c r="FU18" s="450"/>
      <c r="FV18" s="450"/>
      <c r="FW18" s="450"/>
      <c r="FX18" s="450"/>
      <c r="FY18" s="450"/>
      <c r="FZ18" s="450"/>
      <c r="GA18" s="450"/>
      <c r="GB18" s="450"/>
      <c r="GC18" s="450"/>
      <c r="GD18" s="450"/>
      <c r="GE18" s="450"/>
      <c r="GF18" s="450"/>
      <c r="GG18" s="450"/>
      <c r="GH18" s="450"/>
      <c r="GI18" s="450"/>
      <c r="GJ18" s="450"/>
      <c r="GK18" s="450"/>
      <c r="GL18" s="450"/>
      <c r="GM18" s="450"/>
      <c r="GN18" s="450"/>
      <c r="GO18" s="450"/>
      <c r="GP18" s="450"/>
      <c r="GQ18" s="450"/>
      <c r="GR18" s="450"/>
      <c r="GS18" s="450"/>
      <c r="GT18" s="450"/>
      <c r="GU18" s="450"/>
      <c r="GV18" s="450"/>
      <c r="GW18" s="450"/>
      <c r="GX18" s="450"/>
      <c r="GY18" s="450"/>
      <c r="GZ18" s="450"/>
      <c r="HA18" s="450"/>
      <c r="HB18" s="450"/>
      <c r="HC18" s="450"/>
      <c r="HD18" s="450"/>
      <c r="HE18" s="450"/>
      <c r="HF18" s="450"/>
      <c r="HG18" s="450"/>
      <c r="HH18" s="450"/>
      <c r="HI18" s="450"/>
      <c r="HJ18" s="450"/>
      <c r="HK18" s="450"/>
      <c r="HL18" s="450"/>
      <c r="HM18" s="450"/>
      <c r="HN18" s="450"/>
      <c r="HO18" s="450"/>
      <c r="HP18" s="450"/>
      <c r="HQ18" s="450"/>
      <c r="HR18" s="450"/>
      <c r="HS18" s="450"/>
      <c r="HT18" s="450"/>
      <c r="HU18" s="450"/>
      <c r="HV18" s="450"/>
      <c r="HW18" s="450"/>
      <c r="HX18" s="450"/>
      <c r="HY18" s="450"/>
      <c r="HZ18" s="450"/>
      <c r="IA18" s="450"/>
      <c r="IB18" s="450"/>
      <c r="IC18" s="450"/>
      <c r="ID18" s="450"/>
      <c r="IE18" s="450"/>
      <c r="IF18" s="450"/>
      <c r="IG18" s="450"/>
      <c r="IH18" s="450"/>
      <c r="II18" s="450"/>
      <c r="IJ18" s="450"/>
      <c r="IK18" s="450"/>
      <c r="IL18" s="450"/>
      <c r="IM18" s="450"/>
      <c r="IN18" s="450"/>
      <c r="IO18" s="450"/>
      <c r="IP18" s="450"/>
      <c r="IQ18" s="450"/>
      <c r="IR18" s="450"/>
      <c r="IS18" s="450"/>
      <c r="IT18" s="450"/>
      <c r="IU18" s="450"/>
      <c r="IV18" s="450"/>
      <c r="IW18" s="450"/>
      <c r="IX18" s="450"/>
      <c r="IY18" s="450"/>
      <c r="IZ18" s="450"/>
    </row>
    <row r="19" s="557" customFormat="1" ht="12.5" hidden="1" customHeight="1" spans="1:260">
      <c r="A19" s="628"/>
      <c r="B19" s="629"/>
      <c r="C19" s="630"/>
      <c r="D19" s="630"/>
      <c r="E19" s="630"/>
      <c r="F19" s="631"/>
      <c r="G19" s="629"/>
      <c r="H19" s="631"/>
      <c r="I19" s="629"/>
      <c r="J19" s="646"/>
      <c r="K19" s="648" t="s">
        <v>41</v>
      </c>
      <c r="L19" s="649">
        <v>47991</v>
      </c>
      <c r="M19" s="649">
        <v>35660</v>
      </c>
      <c r="N19" s="649">
        <v>28090.658</v>
      </c>
      <c r="O19" s="649">
        <v>30759</v>
      </c>
      <c r="P19" s="631">
        <f t="shared" si="4"/>
        <v>109.49903701081</v>
      </c>
      <c r="Q19" s="659">
        <f t="shared" si="5"/>
        <v>2668.342</v>
      </c>
      <c r="R19" s="631">
        <f t="shared" si="6"/>
        <v>-35.9067325123461</v>
      </c>
      <c r="S19" s="659">
        <f t="shared" si="7"/>
        <v>-17232</v>
      </c>
      <c r="T19" s="658"/>
      <c r="U19" s="610"/>
      <c r="V19" s="610"/>
      <c r="W19" s="610"/>
      <c r="X19" s="610"/>
      <c r="Y19" s="610"/>
      <c r="Z19" s="610"/>
      <c r="AA19" s="610"/>
      <c r="AB19" s="610"/>
      <c r="AC19" s="610"/>
      <c r="AD19" s="610"/>
      <c r="AE19" s="610"/>
      <c r="AF19" s="610"/>
      <c r="AG19" s="610"/>
      <c r="AH19" s="610"/>
      <c r="AI19" s="610"/>
      <c r="AJ19" s="610"/>
      <c r="AK19" s="610"/>
      <c r="AL19" s="610"/>
      <c r="AM19" s="610"/>
      <c r="AN19" s="610"/>
      <c r="AO19" s="610"/>
      <c r="AP19" s="610"/>
      <c r="AQ19" s="610"/>
      <c r="AR19" s="610"/>
      <c r="AS19" s="610"/>
      <c r="AT19" s="610"/>
      <c r="AU19" s="610"/>
      <c r="AV19" s="610"/>
      <c r="AW19" s="610"/>
      <c r="AX19" s="610"/>
      <c r="AY19" s="610"/>
      <c r="AZ19" s="610"/>
      <c r="BA19" s="610"/>
      <c r="BB19" s="610"/>
      <c r="BC19" s="610"/>
      <c r="BD19" s="610"/>
      <c r="BE19" s="610"/>
      <c r="BF19" s="610"/>
      <c r="BG19" s="610"/>
      <c r="BH19" s="610"/>
      <c r="BI19" s="610"/>
      <c r="BJ19" s="610"/>
      <c r="BK19" s="610"/>
      <c r="BL19" s="610"/>
      <c r="BM19" s="610"/>
      <c r="BN19" s="610"/>
      <c r="BO19" s="610"/>
      <c r="BP19" s="610"/>
      <c r="BQ19" s="610"/>
      <c r="BR19" s="610"/>
      <c r="BS19" s="610"/>
      <c r="BT19" s="610"/>
      <c r="BU19" s="610"/>
      <c r="BV19" s="610"/>
      <c r="BW19" s="610"/>
      <c r="BX19" s="610"/>
      <c r="BY19" s="610"/>
      <c r="BZ19" s="610"/>
      <c r="CA19" s="610"/>
      <c r="CB19" s="610"/>
      <c r="CC19" s="610"/>
      <c r="CD19" s="610"/>
      <c r="CE19" s="610"/>
      <c r="CF19" s="610"/>
      <c r="CG19" s="610"/>
      <c r="CH19" s="610"/>
      <c r="CI19" s="610"/>
      <c r="CJ19" s="610"/>
      <c r="CK19" s="610"/>
      <c r="CL19" s="610"/>
      <c r="CM19" s="610"/>
      <c r="CN19" s="610"/>
      <c r="CO19" s="610"/>
      <c r="CP19" s="610"/>
      <c r="CQ19" s="610"/>
      <c r="CR19" s="610"/>
      <c r="CS19" s="610"/>
      <c r="CT19" s="610"/>
      <c r="CU19" s="610"/>
      <c r="CV19" s="610"/>
      <c r="CW19" s="610"/>
      <c r="CX19" s="610"/>
      <c r="CY19" s="610"/>
      <c r="CZ19" s="610"/>
      <c r="DA19" s="610"/>
      <c r="DB19" s="610"/>
      <c r="DC19" s="610"/>
      <c r="DD19" s="610"/>
      <c r="DE19" s="610"/>
      <c r="DF19" s="610"/>
      <c r="DG19" s="610"/>
      <c r="DH19" s="610"/>
      <c r="DI19" s="610"/>
      <c r="DJ19" s="610"/>
      <c r="DK19" s="610"/>
      <c r="DL19" s="610"/>
      <c r="DM19" s="610"/>
      <c r="DN19" s="610"/>
      <c r="DO19" s="610"/>
      <c r="DP19" s="610"/>
      <c r="DQ19" s="610"/>
      <c r="DR19" s="610"/>
      <c r="DS19" s="610"/>
      <c r="DT19" s="610"/>
      <c r="DU19" s="610"/>
      <c r="DV19" s="610"/>
      <c r="DW19" s="610"/>
      <c r="DX19" s="610"/>
      <c r="DY19" s="610"/>
      <c r="DZ19" s="610"/>
      <c r="EA19" s="610"/>
      <c r="EB19" s="610"/>
      <c r="EC19" s="610"/>
      <c r="ED19" s="610"/>
      <c r="EE19" s="610"/>
      <c r="EF19" s="610"/>
      <c r="EG19" s="610"/>
      <c r="EH19" s="610"/>
      <c r="EI19" s="610"/>
      <c r="EJ19" s="610"/>
      <c r="EK19" s="610"/>
      <c r="EL19" s="610"/>
      <c r="EM19" s="610"/>
      <c r="EN19" s="610"/>
      <c r="EO19" s="610"/>
      <c r="EP19" s="610"/>
      <c r="EQ19" s="610"/>
      <c r="ER19" s="610"/>
      <c r="ES19" s="610"/>
      <c r="ET19" s="610"/>
      <c r="EU19" s="610"/>
      <c r="EV19" s="610"/>
      <c r="EW19" s="610"/>
      <c r="EX19" s="610"/>
      <c r="EY19" s="610"/>
      <c r="EZ19" s="610"/>
      <c r="FA19" s="610"/>
      <c r="FB19" s="610"/>
      <c r="FC19" s="610"/>
      <c r="FD19" s="610"/>
      <c r="FE19" s="610"/>
      <c r="FF19" s="610"/>
      <c r="FG19" s="610"/>
      <c r="FH19" s="610"/>
      <c r="FI19" s="610"/>
      <c r="FJ19" s="610"/>
      <c r="FK19" s="610"/>
      <c r="FL19" s="610"/>
      <c r="FM19" s="610"/>
      <c r="FN19" s="610"/>
      <c r="FO19" s="610"/>
      <c r="FP19" s="610"/>
      <c r="FQ19" s="610"/>
      <c r="FR19" s="610"/>
      <c r="FS19" s="610"/>
      <c r="FT19" s="610"/>
      <c r="FU19" s="610"/>
      <c r="FV19" s="610"/>
      <c r="FW19" s="610"/>
      <c r="FX19" s="610"/>
      <c r="FY19" s="610"/>
      <c r="FZ19" s="610"/>
      <c r="GA19" s="610"/>
      <c r="GB19" s="610"/>
      <c r="GC19" s="610"/>
      <c r="GD19" s="610"/>
      <c r="GE19" s="610"/>
      <c r="GF19" s="610"/>
      <c r="GG19" s="610"/>
      <c r="GH19" s="610"/>
      <c r="GI19" s="610"/>
      <c r="GJ19" s="610"/>
      <c r="GK19" s="610"/>
      <c r="GL19" s="610"/>
      <c r="GM19" s="610"/>
      <c r="GN19" s="610"/>
      <c r="GO19" s="610"/>
      <c r="GP19" s="610"/>
      <c r="GQ19" s="610"/>
      <c r="GR19" s="610"/>
      <c r="GS19" s="610"/>
      <c r="GT19" s="610"/>
      <c r="GU19" s="610"/>
      <c r="GV19" s="610"/>
      <c r="GW19" s="610"/>
      <c r="GX19" s="610"/>
      <c r="GY19" s="610"/>
      <c r="GZ19" s="610"/>
      <c r="HA19" s="610"/>
      <c r="HB19" s="610"/>
      <c r="HC19" s="610"/>
      <c r="HD19" s="610"/>
      <c r="HE19" s="610"/>
      <c r="HF19" s="610"/>
      <c r="HG19" s="610"/>
      <c r="HH19" s="610"/>
      <c r="HI19" s="610"/>
      <c r="HJ19" s="610"/>
      <c r="HK19" s="610"/>
      <c r="HL19" s="610"/>
      <c r="HM19" s="610"/>
      <c r="HN19" s="610"/>
      <c r="HO19" s="610"/>
      <c r="HP19" s="610"/>
      <c r="HQ19" s="610"/>
      <c r="HR19" s="610"/>
      <c r="HS19" s="610"/>
      <c r="HT19" s="610"/>
      <c r="HU19" s="610"/>
      <c r="HV19" s="610"/>
      <c r="HW19" s="610"/>
      <c r="HX19" s="610"/>
      <c r="HY19" s="610"/>
      <c r="HZ19" s="610"/>
      <c r="IA19" s="610"/>
      <c r="IB19" s="610"/>
      <c r="IC19" s="610"/>
      <c r="ID19" s="610"/>
      <c r="IE19" s="610"/>
      <c r="IF19" s="610"/>
      <c r="IG19" s="610"/>
      <c r="IH19" s="610"/>
      <c r="II19" s="610"/>
      <c r="IJ19" s="610"/>
      <c r="IK19" s="610"/>
      <c r="IL19" s="610"/>
      <c r="IM19" s="610"/>
      <c r="IN19" s="610"/>
      <c r="IO19" s="610"/>
      <c r="IP19" s="610"/>
      <c r="IQ19" s="610"/>
      <c r="IR19" s="610"/>
      <c r="IS19" s="610"/>
      <c r="IT19" s="610"/>
      <c r="IU19" s="610"/>
      <c r="IV19" s="610"/>
      <c r="IW19" s="610"/>
      <c r="IX19" s="610"/>
      <c r="IY19" s="610"/>
      <c r="IZ19" s="610"/>
    </row>
    <row r="20" s="557" customFormat="1" ht="12.5" hidden="1" customHeight="1" spans="1:260">
      <c r="A20" s="628"/>
      <c r="B20" s="629"/>
      <c r="C20" s="630"/>
      <c r="D20" s="630"/>
      <c r="E20" s="630"/>
      <c r="F20" s="631"/>
      <c r="G20" s="629"/>
      <c r="H20" s="631"/>
      <c r="I20" s="629"/>
      <c r="J20" s="646"/>
      <c r="K20" s="650" t="s">
        <v>42</v>
      </c>
      <c r="L20" s="649">
        <v>16257</v>
      </c>
      <c r="M20" s="649">
        <v>15727</v>
      </c>
      <c r="N20" s="649">
        <v>7794.2897652</v>
      </c>
      <c r="O20" s="649">
        <v>8590</v>
      </c>
      <c r="P20" s="631">
        <f t="shared" si="4"/>
        <v>110.208887002799</v>
      </c>
      <c r="Q20" s="659">
        <f t="shared" si="5"/>
        <v>795.7102348</v>
      </c>
      <c r="R20" s="631">
        <f t="shared" si="6"/>
        <v>-47.1612228578458</v>
      </c>
      <c r="S20" s="659">
        <f t="shared" si="7"/>
        <v>-7667</v>
      </c>
      <c r="T20" s="658"/>
      <c r="U20" s="610"/>
      <c r="V20" s="610"/>
      <c r="W20" s="610"/>
      <c r="X20" s="610"/>
      <c r="Y20" s="610"/>
      <c r="Z20" s="610"/>
      <c r="AA20" s="610"/>
      <c r="AB20" s="610"/>
      <c r="AC20" s="610"/>
      <c r="AD20" s="610"/>
      <c r="AE20" s="610"/>
      <c r="AF20" s="610"/>
      <c r="AG20" s="610"/>
      <c r="AH20" s="610"/>
      <c r="AI20" s="610"/>
      <c r="AJ20" s="610"/>
      <c r="AK20" s="610"/>
      <c r="AL20" s="610"/>
      <c r="AM20" s="610"/>
      <c r="AN20" s="610"/>
      <c r="AO20" s="610"/>
      <c r="AP20" s="610"/>
      <c r="AQ20" s="610"/>
      <c r="AR20" s="610"/>
      <c r="AS20" s="610"/>
      <c r="AT20" s="610"/>
      <c r="AU20" s="610"/>
      <c r="AV20" s="610"/>
      <c r="AW20" s="610"/>
      <c r="AX20" s="610"/>
      <c r="AY20" s="610"/>
      <c r="AZ20" s="610"/>
      <c r="BA20" s="610"/>
      <c r="BB20" s="610"/>
      <c r="BC20" s="610"/>
      <c r="BD20" s="610"/>
      <c r="BE20" s="610"/>
      <c r="BF20" s="610"/>
      <c r="BG20" s="610"/>
      <c r="BH20" s="610"/>
      <c r="BI20" s="610"/>
      <c r="BJ20" s="610"/>
      <c r="BK20" s="610"/>
      <c r="BL20" s="610"/>
      <c r="BM20" s="610"/>
      <c r="BN20" s="610"/>
      <c r="BO20" s="610"/>
      <c r="BP20" s="610"/>
      <c r="BQ20" s="610"/>
      <c r="BR20" s="610"/>
      <c r="BS20" s="610"/>
      <c r="BT20" s="610"/>
      <c r="BU20" s="610"/>
      <c r="BV20" s="610"/>
      <c r="BW20" s="610"/>
      <c r="BX20" s="610"/>
      <c r="BY20" s="610"/>
      <c r="BZ20" s="610"/>
      <c r="CA20" s="610"/>
      <c r="CB20" s="610"/>
      <c r="CC20" s="610"/>
      <c r="CD20" s="610"/>
      <c r="CE20" s="610"/>
      <c r="CF20" s="610"/>
      <c r="CG20" s="610"/>
      <c r="CH20" s="610"/>
      <c r="CI20" s="610"/>
      <c r="CJ20" s="610"/>
      <c r="CK20" s="610"/>
      <c r="CL20" s="610"/>
      <c r="CM20" s="610"/>
      <c r="CN20" s="610"/>
      <c r="CO20" s="610"/>
      <c r="CP20" s="610"/>
      <c r="CQ20" s="610"/>
      <c r="CR20" s="610"/>
      <c r="CS20" s="610"/>
      <c r="CT20" s="610"/>
      <c r="CU20" s="610"/>
      <c r="CV20" s="610"/>
      <c r="CW20" s="610"/>
      <c r="CX20" s="610"/>
      <c r="CY20" s="610"/>
      <c r="CZ20" s="610"/>
      <c r="DA20" s="610"/>
      <c r="DB20" s="610"/>
      <c r="DC20" s="610"/>
      <c r="DD20" s="610"/>
      <c r="DE20" s="610"/>
      <c r="DF20" s="610"/>
      <c r="DG20" s="610"/>
      <c r="DH20" s="610"/>
      <c r="DI20" s="610"/>
      <c r="DJ20" s="610"/>
      <c r="DK20" s="610"/>
      <c r="DL20" s="610"/>
      <c r="DM20" s="610"/>
      <c r="DN20" s="610"/>
      <c r="DO20" s="610"/>
      <c r="DP20" s="610"/>
      <c r="DQ20" s="610"/>
      <c r="DR20" s="610"/>
      <c r="DS20" s="610"/>
      <c r="DT20" s="610"/>
      <c r="DU20" s="610"/>
      <c r="DV20" s="610"/>
      <c r="DW20" s="610"/>
      <c r="DX20" s="610"/>
      <c r="DY20" s="610"/>
      <c r="DZ20" s="610"/>
      <c r="EA20" s="610"/>
      <c r="EB20" s="610"/>
      <c r="EC20" s="610"/>
      <c r="ED20" s="610"/>
      <c r="EE20" s="610"/>
      <c r="EF20" s="610"/>
      <c r="EG20" s="610"/>
      <c r="EH20" s="610"/>
      <c r="EI20" s="610"/>
      <c r="EJ20" s="610"/>
      <c r="EK20" s="610"/>
      <c r="EL20" s="610"/>
      <c r="EM20" s="610"/>
      <c r="EN20" s="610"/>
      <c r="EO20" s="610"/>
      <c r="EP20" s="610"/>
      <c r="EQ20" s="610"/>
      <c r="ER20" s="610"/>
      <c r="ES20" s="610"/>
      <c r="ET20" s="610"/>
      <c r="EU20" s="610"/>
      <c r="EV20" s="610"/>
      <c r="EW20" s="610"/>
      <c r="EX20" s="610"/>
      <c r="EY20" s="610"/>
      <c r="EZ20" s="610"/>
      <c r="FA20" s="610"/>
      <c r="FB20" s="610"/>
      <c r="FC20" s="610"/>
      <c r="FD20" s="610"/>
      <c r="FE20" s="610"/>
      <c r="FF20" s="610"/>
      <c r="FG20" s="610"/>
      <c r="FH20" s="610"/>
      <c r="FI20" s="610"/>
      <c r="FJ20" s="610"/>
      <c r="FK20" s="610"/>
      <c r="FL20" s="610"/>
      <c r="FM20" s="610"/>
      <c r="FN20" s="610"/>
      <c r="FO20" s="610"/>
      <c r="FP20" s="610"/>
      <c r="FQ20" s="610"/>
      <c r="FR20" s="610"/>
      <c r="FS20" s="610"/>
      <c r="FT20" s="610"/>
      <c r="FU20" s="610"/>
      <c r="FV20" s="610"/>
      <c r="FW20" s="610"/>
      <c r="FX20" s="610"/>
      <c r="FY20" s="610"/>
      <c r="FZ20" s="610"/>
      <c r="GA20" s="610"/>
      <c r="GB20" s="610"/>
      <c r="GC20" s="610"/>
      <c r="GD20" s="610"/>
      <c r="GE20" s="610"/>
      <c r="GF20" s="610"/>
      <c r="GG20" s="610"/>
      <c r="GH20" s="610"/>
      <c r="GI20" s="610"/>
      <c r="GJ20" s="610"/>
      <c r="GK20" s="610"/>
      <c r="GL20" s="610"/>
      <c r="GM20" s="610"/>
      <c r="GN20" s="610"/>
      <c r="GO20" s="610"/>
      <c r="GP20" s="610"/>
      <c r="GQ20" s="610"/>
      <c r="GR20" s="610"/>
      <c r="GS20" s="610"/>
      <c r="GT20" s="610"/>
      <c r="GU20" s="610"/>
      <c r="GV20" s="610"/>
      <c r="GW20" s="610"/>
      <c r="GX20" s="610"/>
      <c r="GY20" s="610"/>
      <c r="GZ20" s="610"/>
      <c r="HA20" s="610"/>
      <c r="HB20" s="610"/>
      <c r="HC20" s="610"/>
      <c r="HD20" s="610"/>
      <c r="HE20" s="610"/>
      <c r="HF20" s="610"/>
      <c r="HG20" s="610"/>
      <c r="HH20" s="610"/>
      <c r="HI20" s="610"/>
      <c r="HJ20" s="610"/>
      <c r="HK20" s="610"/>
      <c r="HL20" s="610"/>
      <c r="HM20" s="610"/>
      <c r="HN20" s="610"/>
      <c r="HO20" s="610"/>
      <c r="HP20" s="610"/>
      <c r="HQ20" s="610"/>
      <c r="HR20" s="610"/>
      <c r="HS20" s="610"/>
      <c r="HT20" s="610"/>
      <c r="HU20" s="610"/>
      <c r="HV20" s="610"/>
      <c r="HW20" s="610"/>
      <c r="HX20" s="610"/>
      <c r="HY20" s="610"/>
      <c r="HZ20" s="610"/>
      <c r="IA20" s="610"/>
      <c r="IB20" s="610"/>
      <c r="IC20" s="610"/>
      <c r="ID20" s="610"/>
      <c r="IE20" s="610"/>
      <c r="IF20" s="610"/>
      <c r="IG20" s="610"/>
      <c r="IH20" s="610"/>
      <c r="II20" s="610"/>
      <c r="IJ20" s="610"/>
      <c r="IK20" s="610"/>
      <c r="IL20" s="610"/>
      <c r="IM20" s="610"/>
      <c r="IN20" s="610"/>
      <c r="IO20" s="610"/>
      <c r="IP20" s="610"/>
      <c r="IQ20" s="610"/>
      <c r="IR20" s="610"/>
      <c r="IS20" s="610"/>
      <c r="IT20" s="610"/>
      <c r="IU20" s="610"/>
      <c r="IV20" s="610"/>
      <c r="IW20" s="610"/>
      <c r="IX20" s="610"/>
      <c r="IY20" s="610"/>
      <c r="IZ20" s="610"/>
    </row>
    <row r="21" s="557" customFormat="1" ht="12.5" hidden="1" customHeight="1" spans="1:260">
      <c r="A21" s="628"/>
      <c r="B21" s="629"/>
      <c r="C21" s="630"/>
      <c r="D21" s="630"/>
      <c r="E21" s="630"/>
      <c r="F21" s="631"/>
      <c r="G21" s="629"/>
      <c r="H21" s="631"/>
      <c r="I21" s="629"/>
      <c r="J21" s="646"/>
      <c r="K21" s="650" t="s">
        <v>43</v>
      </c>
      <c r="L21" s="649">
        <v>695</v>
      </c>
      <c r="M21" s="649">
        <v>2616</v>
      </c>
      <c r="N21" s="649">
        <v>481.1</v>
      </c>
      <c r="O21" s="649">
        <v>468</v>
      </c>
      <c r="P21" s="631">
        <f t="shared" si="4"/>
        <v>97.277073373519</v>
      </c>
      <c r="Q21" s="659">
        <f t="shared" si="5"/>
        <v>-13.1</v>
      </c>
      <c r="R21" s="631">
        <f t="shared" si="6"/>
        <v>-32.6618705035971</v>
      </c>
      <c r="S21" s="659">
        <f t="shared" si="7"/>
        <v>-227</v>
      </c>
      <c r="T21" s="658"/>
      <c r="U21" s="610"/>
      <c r="V21" s="610"/>
      <c r="W21" s="610"/>
      <c r="X21" s="610"/>
      <c r="Y21" s="610"/>
      <c r="Z21" s="610"/>
      <c r="AA21" s="610"/>
      <c r="AB21" s="610"/>
      <c r="AC21" s="610"/>
      <c r="AD21" s="610"/>
      <c r="AE21" s="610"/>
      <c r="AF21" s="610"/>
      <c r="AG21" s="610"/>
      <c r="AH21" s="610"/>
      <c r="AI21" s="610"/>
      <c r="AJ21" s="610"/>
      <c r="AK21" s="610"/>
      <c r="AL21" s="610"/>
      <c r="AM21" s="610"/>
      <c r="AN21" s="610"/>
      <c r="AO21" s="610"/>
      <c r="AP21" s="610"/>
      <c r="AQ21" s="610"/>
      <c r="AR21" s="610"/>
      <c r="AS21" s="610"/>
      <c r="AT21" s="610"/>
      <c r="AU21" s="610"/>
      <c r="AV21" s="610"/>
      <c r="AW21" s="610"/>
      <c r="AX21" s="610"/>
      <c r="AY21" s="610"/>
      <c r="AZ21" s="610"/>
      <c r="BA21" s="610"/>
      <c r="BB21" s="610"/>
      <c r="BC21" s="610"/>
      <c r="BD21" s="610"/>
      <c r="BE21" s="610"/>
      <c r="BF21" s="610"/>
      <c r="BG21" s="610"/>
      <c r="BH21" s="610"/>
      <c r="BI21" s="610"/>
      <c r="BJ21" s="610"/>
      <c r="BK21" s="610"/>
      <c r="BL21" s="610"/>
      <c r="BM21" s="610"/>
      <c r="BN21" s="610"/>
      <c r="BO21" s="610"/>
      <c r="BP21" s="610"/>
      <c r="BQ21" s="610"/>
      <c r="BR21" s="610"/>
      <c r="BS21" s="610"/>
      <c r="BT21" s="610"/>
      <c r="BU21" s="610"/>
      <c r="BV21" s="610"/>
      <c r="BW21" s="610"/>
      <c r="BX21" s="610"/>
      <c r="BY21" s="610"/>
      <c r="BZ21" s="610"/>
      <c r="CA21" s="610"/>
      <c r="CB21" s="610"/>
      <c r="CC21" s="610"/>
      <c r="CD21" s="610"/>
      <c r="CE21" s="610"/>
      <c r="CF21" s="610"/>
      <c r="CG21" s="610"/>
      <c r="CH21" s="610"/>
      <c r="CI21" s="610"/>
      <c r="CJ21" s="610"/>
      <c r="CK21" s="610"/>
      <c r="CL21" s="610"/>
      <c r="CM21" s="610"/>
      <c r="CN21" s="610"/>
      <c r="CO21" s="610"/>
      <c r="CP21" s="610"/>
      <c r="CQ21" s="610"/>
      <c r="CR21" s="610"/>
      <c r="CS21" s="610"/>
      <c r="CT21" s="610"/>
      <c r="CU21" s="610"/>
      <c r="CV21" s="610"/>
      <c r="CW21" s="610"/>
      <c r="CX21" s="610"/>
      <c r="CY21" s="610"/>
      <c r="CZ21" s="610"/>
      <c r="DA21" s="610"/>
      <c r="DB21" s="610"/>
      <c r="DC21" s="610"/>
      <c r="DD21" s="610"/>
      <c r="DE21" s="610"/>
      <c r="DF21" s="610"/>
      <c r="DG21" s="610"/>
      <c r="DH21" s="610"/>
      <c r="DI21" s="610"/>
      <c r="DJ21" s="610"/>
      <c r="DK21" s="610"/>
      <c r="DL21" s="610"/>
      <c r="DM21" s="610"/>
      <c r="DN21" s="610"/>
      <c r="DO21" s="610"/>
      <c r="DP21" s="610"/>
      <c r="DQ21" s="610"/>
      <c r="DR21" s="610"/>
      <c r="DS21" s="610"/>
      <c r="DT21" s="610"/>
      <c r="DU21" s="610"/>
      <c r="DV21" s="610"/>
      <c r="DW21" s="610"/>
      <c r="DX21" s="610"/>
      <c r="DY21" s="610"/>
      <c r="DZ21" s="610"/>
      <c r="EA21" s="610"/>
      <c r="EB21" s="610"/>
      <c r="EC21" s="610"/>
      <c r="ED21" s="610"/>
      <c r="EE21" s="610"/>
      <c r="EF21" s="610"/>
      <c r="EG21" s="610"/>
      <c r="EH21" s="610"/>
      <c r="EI21" s="610"/>
      <c r="EJ21" s="610"/>
      <c r="EK21" s="610"/>
      <c r="EL21" s="610"/>
      <c r="EM21" s="610"/>
      <c r="EN21" s="610"/>
      <c r="EO21" s="610"/>
      <c r="EP21" s="610"/>
      <c r="EQ21" s="610"/>
      <c r="ER21" s="610"/>
      <c r="ES21" s="610"/>
      <c r="ET21" s="610"/>
      <c r="EU21" s="610"/>
      <c r="EV21" s="610"/>
      <c r="EW21" s="610"/>
      <c r="EX21" s="610"/>
      <c r="EY21" s="610"/>
      <c r="EZ21" s="610"/>
      <c r="FA21" s="610"/>
      <c r="FB21" s="610"/>
      <c r="FC21" s="610"/>
      <c r="FD21" s="610"/>
      <c r="FE21" s="610"/>
      <c r="FF21" s="610"/>
      <c r="FG21" s="610"/>
      <c r="FH21" s="610"/>
      <c r="FI21" s="610"/>
      <c r="FJ21" s="610"/>
      <c r="FK21" s="610"/>
      <c r="FL21" s="610"/>
      <c r="FM21" s="610"/>
      <c r="FN21" s="610"/>
      <c r="FO21" s="610"/>
      <c r="FP21" s="610"/>
      <c r="FQ21" s="610"/>
      <c r="FR21" s="610"/>
      <c r="FS21" s="610"/>
      <c r="FT21" s="610"/>
      <c r="FU21" s="610"/>
      <c r="FV21" s="610"/>
      <c r="FW21" s="610"/>
      <c r="FX21" s="610"/>
      <c r="FY21" s="610"/>
      <c r="FZ21" s="610"/>
      <c r="GA21" s="610"/>
      <c r="GB21" s="610"/>
      <c r="GC21" s="610"/>
      <c r="GD21" s="610"/>
      <c r="GE21" s="610"/>
      <c r="GF21" s="610"/>
      <c r="GG21" s="610"/>
      <c r="GH21" s="610"/>
      <c r="GI21" s="610"/>
      <c r="GJ21" s="610"/>
      <c r="GK21" s="610"/>
      <c r="GL21" s="610"/>
      <c r="GM21" s="610"/>
      <c r="GN21" s="610"/>
      <c r="GO21" s="610"/>
      <c r="GP21" s="610"/>
      <c r="GQ21" s="610"/>
      <c r="GR21" s="610"/>
      <c r="GS21" s="610"/>
      <c r="GT21" s="610"/>
      <c r="GU21" s="610"/>
      <c r="GV21" s="610"/>
      <c r="GW21" s="610"/>
      <c r="GX21" s="610"/>
      <c r="GY21" s="610"/>
      <c r="GZ21" s="610"/>
      <c r="HA21" s="610"/>
      <c r="HB21" s="610"/>
      <c r="HC21" s="610"/>
      <c r="HD21" s="610"/>
      <c r="HE21" s="610"/>
      <c r="HF21" s="610"/>
      <c r="HG21" s="610"/>
      <c r="HH21" s="610"/>
      <c r="HI21" s="610"/>
      <c r="HJ21" s="610"/>
      <c r="HK21" s="610"/>
      <c r="HL21" s="610"/>
      <c r="HM21" s="610"/>
      <c r="HN21" s="610"/>
      <c r="HO21" s="610"/>
      <c r="HP21" s="610"/>
      <c r="HQ21" s="610"/>
      <c r="HR21" s="610"/>
      <c r="HS21" s="610"/>
      <c r="HT21" s="610"/>
      <c r="HU21" s="610"/>
      <c r="HV21" s="610"/>
      <c r="HW21" s="610"/>
      <c r="HX21" s="610"/>
      <c r="HY21" s="610"/>
      <c r="HZ21" s="610"/>
      <c r="IA21" s="610"/>
      <c r="IB21" s="610"/>
      <c r="IC21" s="610"/>
      <c r="ID21" s="610"/>
      <c r="IE21" s="610"/>
      <c r="IF21" s="610"/>
      <c r="IG21" s="610"/>
      <c r="IH21" s="610"/>
      <c r="II21" s="610"/>
      <c r="IJ21" s="610"/>
      <c r="IK21" s="610"/>
      <c r="IL21" s="610"/>
      <c r="IM21" s="610"/>
      <c r="IN21" s="610"/>
      <c r="IO21" s="610"/>
      <c r="IP21" s="610"/>
      <c r="IQ21" s="610"/>
      <c r="IR21" s="610"/>
      <c r="IS21" s="610"/>
      <c r="IT21" s="610"/>
      <c r="IU21" s="610"/>
      <c r="IV21" s="610"/>
      <c r="IW21" s="610"/>
      <c r="IX21" s="610"/>
      <c r="IY21" s="610"/>
      <c r="IZ21" s="610"/>
    </row>
    <row r="22" s="557" customFormat="1" ht="12.5" hidden="1" customHeight="1" spans="1:260">
      <c r="A22" s="628"/>
      <c r="B22" s="629"/>
      <c r="C22" s="630"/>
      <c r="D22" s="630"/>
      <c r="E22" s="630"/>
      <c r="F22" s="631"/>
      <c r="G22" s="629"/>
      <c r="H22" s="631"/>
      <c r="I22" s="629"/>
      <c r="J22" s="646"/>
      <c r="K22" s="650" t="s">
        <v>44</v>
      </c>
      <c r="L22" s="649">
        <v>7354</v>
      </c>
      <c r="M22" s="649">
        <v>15826</v>
      </c>
      <c r="N22" s="649">
        <v>6882.0069798</v>
      </c>
      <c r="O22" s="649">
        <v>9384</v>
      </c>
      <c r="P22" s="631">
        <f t="shared" si="4"/>
        <v>136.35557225594</v>
      </c>
      <c r="Q22" s="659">
        <f t="shared" si="5"/>
        <v>2501.9930202</v>
      </c>
      <c r="R22" s="631">
        <f t="shared" si="6"/>
        <v>27.6040250203971</v>
      </c>
      <c r="S22" s="659">
        <f t="shared" si="7"/>
        <v>2030</v>
      </c>
      <c r="T22" s="658"/>
      <c r="U22" s="610"/>
      <c r="V22" s="610"/>
      <c r="W22" s="610"/>
      <c r="X22" s="610"/>
      <c r="Y22" s="610"/>
      <c r="Z22" s="610"/>
      <c r="AA22" s="610"/>
      <c r="AB22" s="610"/>
      <c r="AC22" s="610"/>
      <c r="AD22" s="610"/>
      <c r="AE22" s="610"/>
      <c r="AF22" s="610"/>
      <c r="AG22" s="610"/>
      <c r="AH22" s="610"/>
      <c r="AI22" s="610"/>
      <c r="AJ22" s="610"/>
      <c r="AK22" s="610"/>
      <c r="AL22" s="610"/>
      <c r="AM22" s="610"/>
      <c r="AN22" s="610"/>
      <c r="AO22" s="610"/>
      <c r="AP22" s="610"/>
      <c r="AQ22" s="610"/>
      <c r="AR22" s="610"/>
      <c r="AS22" s="610"/>
      <c r="AT22" s="610"/>
      <c r="AU22" s="610"/>
      <c r="AV22" s="610"/>
      <c r="AW22" s="610"/>
      <c r="AX22" s="610"/>
      <c r="AY22" s="610"/>
      <c r="AZ22" s="610"/>
      <c r="BA22" s="610"/>
      <c r="BB22" s="610"/>
      <c r="BC22" s="610"/>
      <c r="BD22" s="610"/>
      <c r="BE22" s="610"/>
      <c r="BF22" s="610"/>
      <c r="BG22" s="610"/>
      <c r="BH22" s="610"/>
      <c r="BI22" s="610"/>
      <c r="BJ22" s="610"/>
      <c r="BK22" s="610"/>
      <c r="BL22" s="610"/>
      <c r="BM22" s="610"/>
      <c r="BN22" s="610"/>
      <c r="BO22" s="610"/>
      <c r="BP22" s="610"/>
      <c r="BQ22" s="610"/>
      <c r="BR22" s="610"/>
      <c r="BS22" s="610"/>
      <c r="BT22" s="610"/>
      <c r="BU22" s="610"/>
      <c r="BV22" s="610"/>
      <c r="BW22" s="610"/>
      <c r="BX22" s="610"/>
      <c r="BY22" s="610"/>
      <c r="BZ22" s="610"/>
      <c r="CA22" s="610"/>
      <c r="CB22" s="610"/>
      <c r="CC22" s="610"/>
      <c r="CD22" s="610"/>
      <c r="CE22" s="610"/>
      <c r="CF22" s="610"/>
      <c r="CG22" s="610"/>
      <c r="CH22" s="610"/>
      <c r="CI22" s="610"/>
      <c r="CJ22" s="610"/>
      <c r="CK22" s="610"/>
      <c r="CL22" s="610"/>
      <c r="CM22" s="610"/>
      <c r="CN22" s="610"/>
      <c r="CO22" s="610"/>
      <c r="CP22" s="610"/>
      <c r="CQ22" s="610"/>
      <c r="CR22" s="610"/>
      <c r="CS22" s="610"/>
      <c r="CT22" s="610"/>
      <c r="CU22" s="610"/>
      <c r="CV22" s="610"/>
      <c r="CW22" s="610"/>
      <c r="CX22" s="610"/>
      <c r="CY22" s="610"/>
      <c r="CZ22" s="610"/>
      <c r="DA22" s="610"/>
      <c r="DB22" s="610"/>
      <c r="DC22" s="610"/>
      <c r="DD22" s="610"/>
      <c r="DE22" s="610"/>
      <c r="DF22" s="610"/>
      <c r="DG22" s="610"/>
      <c r="DH22" s="610"/>
      <c r="DI22" s="610"/>
      <c r="DJ22" s="610"/>
      <c r="DK22" s="610"/>
      <c r="DL22" s="610"/>
      <c r="DM22" s="610"/>
      <c r="DN22" s="610"/>
      <c r="DO22" s="610"/>
      <c r="DP22" s="610"/>
      <c r="DQ22" s="610"/>
      <c r="DR22" s="610"/>
      <c r="DS22" s="610"/>
      <c r="DT22" s="610"/>
      <c r="DU22" s="610"/>
      <c r="DV22" s="610"/>
      <c r="DW22" s="610"/>
      <c r="DX22" s="610"/>
      <c r="DY22" s="610"/>
      <c r="DZ22" s="610"/>
      <c r="EA22" s="610"/>
      <c r="EB22" s="610"/>
      <c r="EC22" s="610"/>
      <c r="ED22" s="610"/>
      <c r="EE22" s="610"/>
      <c r="EF22" s="610"/>
      <c r="EG22" s="610"/>
      <c r="EH22" s="610"/>
      <c r="EI22" s="610"/>
      <c r="EJ22" s="610"/>
      <c r="EK22" s="610"/>
      <c r="EL22" s="610"/>
      <c r="EM22" s="610"/>
      <c r="EN22" s="610"/>
      <c r="EO22" s="610"/>
      <c r="EP22" s="610"/>
      <c r="EQ22" s="610"/>
      <c r="ER22" s="610"/>
      <c r="ES22" s="610"/>
      <c r="ET22" s="610"/>
      <c r="EU22" s="610"/>
      <c r="EV22" s="610"/>
      <c r="EW22" s="610"/>
      <c r="EX22" s="610"/>
      <c r="EY22" s="610"/>
      <c r="EZ22" s="610"/>
      <c r="FA22" s="610"/>
      <c r="FB22" s="610"/>
      <c r="FC22" s="610"/>
      <c r="FD22" s="610"/>
      <c r="FE22" s="610"/>
      <c r="FF22" s="610"/>
      <c r="FG22" s="610"/>
      <c r="FH22" s="610"/>
      <c r="FI22" s="610"/>
      <c r="FJ22" s="610"/>
      <c r="FK22" s="610"/>
      <c r="FL22" s="610"/>
      <c r="FM22" s="610"/>
      <c r="FN22" s="610"/>
      <c r="FO22" s="610"/>
      <c r="FP22" s="610"/>
      <c r="FQ22" s="610"/>
      <c r="FR22" s="610"/>
      <c r="FS22" s="610"/>
      <c r="FT22" s="610"/>
      <c r="FU22" s="610"/>
      <c r="FV22" s="610"/>
      <c r="FW22" s="610"/>
      <c r="FX22" s="610"/>
      <c r="FY22" s="610"/>
      <c r="FZ22" s="610"/>
      <c r="GA22" s="610"/>
      <c r="GB22" s="610"/>
      <c r="GC22" s="610"/>
      <c r="GD22" s="610"/>
      <c r="GE22" s="610"/>
      <c r="GF22" s="610"/>
      <c r="GG22" s="610"/>
      <c r="GH22" s="610"/>
      <c r="GI22" s="610"/>
      <c r="GJ22" s="610"/>
      <c r="GK22" s="610"/>
      <c r="GL22" s="610"/>
      <c r="GM22" s="610"/>
      <c r="GN22" s="610"/>
      <c r="GO22" s="610"/>
      <c r="GP22" s="610"/>
      <c r="GQ22" s="610"/>
      <c r="GR22" s="610"/>
      <c r="GS22" s="610"/>
      <c r="GT22" s="610"/>
      <c r="GU22" s="610"/>
      <c r="GV22" s="610"/>
      <c r="GW22" s="610"/>
      <c r="GX22" s="610"/>
      <c r="GY22" s="610"/>
      <c r="GZ22" s="610"/>
      <c r="HA22" s="610"/>
      <c r="HB22" s="610"/>
      <c r="HC22" s="610"/>
      <c r="HD22" s="610"/>
      <c r="HE22" s="610"/>
      <c r="HF22" s="610"/>
      <c r="HG22" s="610"/>
      <c r="HH22" s="610"/>
      <c r="HI22" s="610"/>
      <c r="HJ22" s="610"/>
      <c r="HK22" s="610"/>
      <c r="HL22" s="610"/>
      <c r="HM22" s="610"/>
      <c r="HN22" s="610"/>
      <c r="HO22" s="610"/>
      <c r="HP22" s="610"/>
      <c r="HQ22" s="610"/>
      <c r="HR22" s="610"/>
      <c r="HS22" s="610"/>
      <c r="HT22" s="610"/>
      <c r="HU22" s="610"/>
      <c r="HV22" s="610"/>
      <c r="HW22" s="610"/>
      <c r="HX22" s="610"/>
      <c r="HY22" s="610"/>
      <c r="HZ22" s="610"/>
      <c r="IA22" s="610"/>
      <c r="IB22" s="610"/>
      <c r="IC22" s="610"/>
      <c r="ID22" s="610"/>
      <c r="IE22" s="610"/>
      <c r="IF22" s="610"/>
      <c r="IG22" s="610"/>
      <c r="IH22" s="610"/>
      <c r="II22" s="610"/>
      <c r="IJ22" s="610"/>
      <c r="IK22" s="610"/>
      <c r="IL22" s="610"/>
      <c r="IM22" s="610"/>
      <c r="IN22" s="610"/>
      <c r="IO22" s="610"/>
      <c r="IP22" s="610"/>
      <c r="IQ22" s="610"/>
      <c r="IR22" s="610"/>
      <c r="IS22" s="610"/>
      <c r="IT22" s="610"/>
      <c r="IU22" s="610"/>
      <c r="IV22" s="610"/>
      <c r="IW22" s="610"/>
      <c r="IX22" s="610"/>
      <c r="IY22" s="610"/>
      <c r="IZ22" s="610"/>
    </row>
    <row r="23" s="378" customFormat="1" ht="11.8" customHeight="1" spans="1:260">
      <c r="A23" s="623" t="s">
        <v>45</v>
      </c>
      <c r="B23" s="624">
        <f>SUM(B24:B29)</f>
        <v>304162</v>
      </c>
      <c r="C23" s="624">
        <f>SUM(C24:C29)</f>
        <v>302191</v>
      </c>
      <c r="D23" s="624">
        <f>SUM(D24:D29)</f>
        <v>367930</v>
      </c>
      <c r="E23" s="624">
        <f>SUM(E24:E29)</f>
        <v>389945</v>
      </c>
      <c r="F23" s="625">
        <f t="shared" ref="F23:F31" si="8">+E23/D23*100</f>
        <v>105.98347511755</v>
      </c>
      <c r="G23" s="624">
        <f t="shared" ref="G23:G31" si="9">+E23-D23</f>
        <v>22015</v>
      </c>
      <c r="H23" s="625">
        <f t="shared" ref="H23:H31" si="10">E23/B23*100-100</f>
        <v>28.2030628415121</v>
      </c>
      <c r="I23" s="624">
        <f t="shared" ref="I23:I31" si="11">E23-B23</f>
        <v>85783</v>
      </c>
      <c r="J23" s="646"/>
      <c r="K23" s="458" t="s">
        <v>46</v>
      </c>
      <c r="L23" s="645"/>
      <c r="M23" s="645"/>
      <c r="N23" s="645">
        <v>500</v>
      </c>
      <c r="O23" s="645">
        <v>500</v>
      </c>
      <c r="P23" s="625">
        <f t="shared" si="4"/>
        <v>100</v>
      </c>
      <c r="Q23" s="647"/>
      <c r="R23" s="625"/>
      <c r="S23" s="647">
        <f t="shared" si="7"/>
        <v>500</v>
      </c>
      <c r="T23" s="658"/>
      <c r="U23" s="450"/>
      <c r="V23" s="450"/>
      <c r="W23" s="450"/>
      <c r="X23" s="450"/>
      <c r="Y23" s="450"/>
      <c r="Z23" s="450"/>
      <c r="AA23" s="450"/>
      <c r="AB23" s="450"/>
      <c r="AC23" s="450"/>
      <c r="AD23" s="450"/>
      <c r="AE23" s="450"/>
      <c r="AF23" s="450"/>
      <c r="AG23" s="450"/>
      <c r="AH23" s="450"/>
      <c r="AI23" s="450"/>
      <c r="AJ23" s="450"/>
      <c r="AK23" s="450"/>
      <c r="AL23" s="450"/>
      <c r="AM23" s="450"/>
      <c r="AN23" s="450"/>
      <c r="AO23" s="450"/>
      <c r="AP23" s="450"/>
      <c r="AQ23" s="450"/>
      <c r="AR23" s="450"/>
      <c r="AS23" s="450"/>
      <c r="AT23" s="450"/>
      <c r="AU23" s="450"/>
      <c r="AV23" s="450"/>
      <c r="AW23" s="450"/>
      <c r="AX23" s="450"/>
      <c r="AY23" s="450"/>
      <c r="AZ23" s="450"/>
      <c r="BA23" s="450"/>
      <c r="BB23" s="450"/>
      <c r="BC23" s="450"/>
      <c r="BD23" s="450"/>
      <c r="BE23" s="450"/>
      <c r="BF23" s="450"/>
      <c r="BG23" s="450"/>
      <c r="BH23" s="450"/>
      <c r="BI23" s="450"/>
      <c r="BJ23" s="450"/>
      <c r="BK23" s="450"/>
      <c r="BL23" s="450"/>
      <c r="BM23" s="450"/>
      <c r="BN23" s="450"/>
      <c r="BO23" s="450"/>
      <c r="BP23" s="450"/>
      <c r="BQ23" s="450"/>
      <c r="BR23" s="450"/>
      <c r="BS23" s="450"/>
      <c r="BT23" s="450"/>
      <c r="BU23" s="450"/>
      <c r="BV23" s="450"/>
      <c r="BW23" s="450"/>
      <c r="BX23" s="450"/>
      <c r="BY23" s="450"/>
      <c r="BZ23" s="450"/>
      <c r="CA23" s="450"/>
      <c r="CB23" s="450"/>
      <c r="CC23" s="450"/>
      <c r="CD23" s="450"/>
      <c r="CE23" s="450"/>
      <c r="CF23" s="450"/>
      <c r="CG23" s="450"/>
      <c r="CH23" s="450"/>
      <c r="CI23" s="450"/>
      <c r="CJ23" s="450"/>
      <c r="CK23" s="450"/>
      <c r="CL23" s="450"/>
      <c r="CM23" s="450"/>
      <c r="CN23" s="450"/>
      <c r="CO23" s="450"/>
      <c r="CP23" s="450"/>
      <c r="CQ23" s="450"/>
      <c r="CR23" s="450"/>
      <c r="CS23" s="450"/>
      <c r="CT23" s="450"/>
      <c r="CU23" s="450"/>
      <c r="CV23" s="450"/>
      <c r="CW23" s="450"/>
      <c r="CX23" s="450"/>
      <c r="CY23" s="450"/>
      <c r="CZ23" s="450"/>
      <c r="DA23" s="450"/>
      <c r="DB23" s="450"/>
      <c r="DC23" s="450"/>
      <c r="DD23" s="450"/>
      <c r="DE23" s="450"/>
      <c r="DF23" s="450"/>
      <c r="DG23" s="450"/>
      <c r="DH23" s="450"/>
      <c r="DI23" s="450"/>
      <c r="DJ23" s="450"/>
      <c r="DK23" s="450"/>
      <c r="DL23" s="450"/>
      <c r="DM23" s="450"/>
      <c r="DN23" s="450"/>
      <c r="DO23" s="450"/>
      <c r="DP23" s="450"/>
      <c r="DQ23" s="450"/>
      <c r="DR23" s="450"/>
      <c r="DS23" s="450"/>
      <c r="DT23" s="450"/>
      <c r="DU23" s="450"/>
      <c r="DV23" s="450"/>
      <c r="DW23" s="450"/>
      <c r="DX23" s="450"/>
      <c r="DY23" s="450"/>
      <c r="DZ23" s="450"/>
      <c r="EA23" s="450"/>
      <c r="EB23" s="450"/>
      <c r="EC23" s="450"/>
      <c r="ED23" s="450"/>
      <c r="EE23" s="450"/>
      <c r="EF23" s="450"/>
      <c r="EG23" s="450"/>
      <c r="EH23" s="450"/>
      <c r="EI23" s="450"/>
      <c r="EJ23" s="450"/>
      <c r="EK23" s="450"/>
      <c r="EL23" s="450"/>
      <c r="EM23" s="450"/>
      <c r="EN23" s="450"/>
      <c r="EO23" s="450"/>
      <c r="EP23" s="450"/>
      <c r="EQ23" s="450"/>
      <c r="ER23" s="450"/>
      <c r="ES23" s="450"/>
      <c r="ET23" s="450"/>
      <c r="EU23" s="450"/>
      <c r="EV23" s="450"/>
      <c r="EW23" s="450"/>
      <c r="EX23" s="450"/>
      <c r="EY23" s="450"/>
      <c r="EZ23" s="450"/>
      <c r="FA23" s="450"/>
      <c r="FB23" s="450"/>
      <c r="FC23" s="450"/>
      <c r="FD23" s="450"/>
      <c r="FE23" s="450"/>
      <c r="FF23" s="450"/>
      <c r="FG23" s="450"/>
      <c r="FH23" s="450"/>
      <c r="FI23" s="450"/>
      <c r="FJ23" s="450"/>
      <c r="FK23" s="450"/>
      <c r="FL23" s="450"/>
      <c r="FM23" s="450"/>
      <c r="FN23" s="450"/>
      <c r="FO23" s="450"/>
      <c r="FP23" s="450"/>
      <c r="FQ23" s="450"/>
      <c r="FR23" s="450"/>
      <c r="FS23" s="450"/>
      <c r="FT23" s="450"/>
      <c r="FU23" s="450"/>
      <c r="FV23" s="450"/>
      <c r="FW23" s="450"/>
      <c r="FX23" s="450"/>
      <c r="FY23" s="450"/>
      <c r="FZ23" s="450"/>
      <c r="GA23" s="450"/>
      <c r="GB23" s="450"/>
      <c r="GC23" s="450"/>
      <c r="GD23" s="450"/>
      <c r="GE23" s="450"/>
      <c r="GF23" s="450"/>
      <c r="GG23" s="450"/>
      <c r="GH23" s="450"/>
      <c r="GI23" s="450"/>
      <c r="GJ23" s="450"/>
      <c r="GK23" s="450"/>
      <c r="GL23" s="450"/>
      <c r="GM23" s="450"/>
      <c r="GN23" s="450"/>
      <c r="GO23" s="450"/>
      <c r="GP23" s="450"/>
      <c r="GQ23" s="450"/>
      <c r="GR23" s="450"/>
      <c r="GS23" s="450"/>
      <c r="GT23" s="450"/>
      <c r="GU23" s="450"/>
      <c r="GV23" s="450"/>
      <c r="GW23" s="450"/>
      <c r="GX23" s="450"/>
      <c r="GY23" s="450"/>
      <c r="GZ23" s="450"/>
      <c r="HA23" s="450"/>
      <c r="HB23" s="450"/>
      <c r="HC23" s="450"/>
      <c r="HD23" s="450"/>
      <c r="HE23" s="450"/>
      <c r="HF23" s="450"/>
      <c r="HG23" s="450"/>
      <c r="HH23" s="450"/>
      <c r="HI23" s="450"/>
      <c r="HJ23" s="450"/>
      <c r="HK23" s="450"/>
      <c r="HL23" s="450"/>
      <c r="HM23" s="450"/>
      <c r="HN23" s="450"/>
      <c r="HO23" s="450"/>
      <c r="HP23" s="450"/>
      <c r="HQ23" s="450"/>
      <c r="HR23" s="450"/>
      <c r="HS23" s="450"/>
      <c r="HT23" s="450"/>
      <c r="HU23" s="450"/>
      <c r="HV23" s="450"/>
      <c r="HW23" s="450"/>
      <c r="HX23" s="450"/>
      <c r="HY23" s="450"/>
      <c r="HZ23" s="450"/>
      <c r="IA23" s="450"/>
      <c r="IB23" s="450"/>
      <c r="IC23" s="450"/>
      <c r="ID23" s="450"/>
      <c r="IE23" s="450"/>
      <c r="IF23" s="450"/>
      <c r="IG23" s="450"/>
      <c r="IH23" s="450"/>
      <c r="II23" s="450"/>
      <c r="IJ23" s="450"/>
      <c r="IK23" s="450"/>
      <c r="IL23" s="450"/>
      <c r="IM23" s="450"/>
      <c r="IN23" s="450"/>
      <c r="IO23" s="450"/>
      <c r="IP23" s="450"/>
      <c r="IQ23" s="450"/>
      <c r="IR23" s="450"/>
      <c r="IS23" s="450"/>
      <c r="IT23" s="450"/>
      <c r="IU23" s="450"/>
      <c r="IV23" s="450"/>
      <c r="IW23" s="450"/>
      <c r="IX23" s="450"/>
      <c r="IY23" s="450"/>
      <c r="IZ23" s="450"/>
    </row>
    <row r="24" s="378" customFormat="1" ht="11.8" customHeight="1" spans="1:260">
      <c r="A24" s="623" t="s">
        <v>47</v>
      </c>
      <c r="B24" s="624">
        <v>67525</v>
      </c>
      <c r="C24" s="626">
        <v>69880</v>
      </c>
      <c r="D24" s="626">
        <v>69507</v>
      </c>
      <c r="E24" s="626">
        <v>75459</v>
      </c>
      <c r="F24" s="625">
        <f t="shared" si="8"/>
        <v>108.563166299797</v>
      </c>
      <c r="G24" s="624">
        <f t="shared" si="9"/>
        <v>5952</v>
      </c>
      <c r="H24" s="625">
        <f t="shared" si="10"/>
        <v>11.7497223250648</v>
      </c>
      <c r="I24" s="624">
        <f t="shared" si="11"/>
        <v>7934</v>
      </c>
      <c r="J24" s="646"/>
      <c r="K24" s="458" t="s">
        <v>48</v>
      </c>
      <c r="L24" s="645">
        <v>28446</v>
      </c>
      <c r="M24" s="645">
        <v>29888</v>
      </c>
      <c r="N24" s="645">
        <v>26531</v>
      </c>
      <c r="O24" s="645">
        <v>25952</v>
      </c>
      <c r="P24" s="625">
        <f t="shared" si="4"/>
        <v>97.8176472805397</v>
      </c>
      <c r="Q24" s="647">
        <f t="shared" si="5"/>
        <v>-579</v>
      </c>
      <c r="R24" s="625">
        <f t="shared" ref="R24:R31" si="12">O24/L24*100-100</f>
        <v>-8.76748927793012</v>
      </c>
      <c r="S24" s="647">
        <f t="shared" si="7"/>
        <v>-2494</v>
      </c>
      <c r="T24" s="658"/>
      <c r="U24" s="450"/>
      <c r="V24" s="450"/>
      <c r="W24" s="450"/>
      <c r="X24" s="450"/>
      <c r="Y24" s="450"/>
      <c r="Z24" s="450"/>
      <c r="AA24" s="450"/>
      <c r="AB24" s="450"/>
      <c r="AC24" s="450"/>
      <c r="AD24" s="450"/>
      <c r="AE24" s="450"/>
      <c r="AF24" s="450"/>
      <c r="AG24" s="450"/>
      <c r="AH24" s="450"/>
      <c r="AI24" s="450"/>
      <c r="AJ24" s="450"/>
      <c r="AK24" s="450"/>
      <c r="AL24" s="450"/>
      <c r="AM24" s="450"/>
      <c r="AN24" s="450"/>
      <c r="AO24" s="450"/>
      <c r="AP24" s="450"/>
      <c r="AQ24" s="450"/>
      <c r="AR24" s="450"/>
      <c r="AS24" s="450"/>
      <c r="AT24" s="450"/>
      <c r="AU24" s="450"/>
      <c r="AV24" s="450"/>
      <c r="AW24" s="450"/>
      <c r="AX24" s="450"/>
      <c r="AY24" s="450"/>
      <c r="AZ24" s="450"/>
      <c r="BA24" s="450"/>
      <c r="BB24" s="450"/>
      <c r="BC24" s="450"/>
      <c r="BD24" s="450"/>
      <c r="BE24" s="450"/>
      <c r="BF24" s="450"/>
      <c r="BG24" s="450"/>
      <c r="BH24" s="450"/>
      <c r="BI24" s="450"/>
      <c r="BJ24" s="450"/>
      <c r="BK24" s="450"/>
      <c r="BL24" s="450"/>
      <c r="BM24" s="450"/>
      <c r="BN24" s="450"/>
      <c r="BO24" s="450"/>
      <c r="BP24" s="450"/>
      <c r="BQ24" s="450"/>
      <c r="BR24" s="450"/>
      <c r="BS24" s="450"/>
      <c r="BT24" s="450"/>
      <c r="BU24" s="450"/>
      <c r="BV24" s="450"/>
      <c r="BW24" s="450"/>
      <c r="BX24" s="450"/>
      <c r="BY24" s="450"/>
      <c r="BZ24" s="450"/>
      <c r="CA24" s="450"/>
      <c r="CB24" s="450"/>
      <c r="CC24" s="450"/>
      <c r="CD24" s="450"/>
      <c r="CE24" s="450"/>
      <c r="CF24" s="450"/>
      <c r="CG24" s="450"/>
      <c r="CH24" s="450"/>
      <c r="CI24" s="450"/>
      <c r="CJ24" s="450"/>
      <c r="CK24" s="450"/>
      <c r="CL24" s="450"/>
      <c r="CM24" s="450"/>
      <c r="CN24" s="450"/>
      <c r="CO24" s="450"/>
      <c r="CP24" s="450"/>
      <c r="CQ24" s="450"/>
      <c r="CR24" s="450"/>
      <c r="CS24" s="450"/>
      <c r="CT24" s="450"/>
      <c r="CU24" s="450"/>
      <c r="CV24" s="450"/>
      <c r="CW24" s="450"/>
      <c r="CX24" s="450"/>
      <c r="CY24" s="450"/>
      <c r="CZ24" s="450"/>
      <c r="DA24" s="450"/>
      <c r="DB24" s="450"/>
      <c r="DC24" s="450"/>
      <c r="DD24" s="450"/>
      <c r="DE24" s="450"/>
      <c r="DF24" s="450"/>
      <c r="DG24" s="450"/>
      <c r="DH24" s="450"/>
      <c r="DI24" s="450"/>
      <c r="DJ24" s="450"/>
      <c r="DK24" s="450"/>
      <c r="DL24" s="450"/>
      <c r="DM24" s="450"/>
      <c r="DN24" s="450"/>
      <c r="DO24" s="450"/>
      <c r="DP24" s="450"/>
      <c r="DQ24" s="450"/>
      <c r="DR24" s="450"/>
      <c r="DS24" s="450"/>
      <c r="DT24" s="450"/>
      <c r="DU24" s="450"/>
      <c r="DV24" s="450"/>
      <c r="DW24" s="450"/>
      <c r="DX24" s="450"/>
      <c r="DY24" s="450"/>
      <c r="DZ24" s="450"/>
      <c r="EA24" s="450"/>
      <c r="EB24" s="450"/>
      <c r="EC24" s="450"/>
      <c r="ED24" s="450"/>
      <c r="EE24" s="450"/>
      <c r="EF24" s="450"/>
      <c r="EG24" s="450"/>
      <c r="EH24" s="450"/>
      <c r="EI24" s="450"/>
      <c r="EJ24" s="450"/>
      <c r="EK24" s="450"/>
      <c r="EL24" s="450"/>
      <c r="EM24" s="450"/>
      <c r="EN24" s="450"/>
      <c r="EO24" s="450"/>
      <c r="EP24" s="450"/>
      <c r="EQ24" s="450"/>
      <c r="ER24" s="450"/>
      <c r="ES24" s="450"/>
      <c r="ET24" s="450"/>
      <c r="EU24" s="450"/>
      <c r="EV24" s="450"/>
      <c r="EW24" s="450"/>
      <c r="EX24" s="450"/>
      <c r="EY24" s="450"/>
      <c r="EZ24" s="450"/>
      <c r="FA24" s="450"/>
      <c r="FB24" s="450"/>
      <c r="FC24" s="450"/>
      <c r="FD24" s="450"/>
      <c r="FE24" s="450"/>
      <c r="FF24" s="450"/>
      <c r="FG24" s="450"/>
      <c r="FH24" s="450"/>
      <c r="FI24" s="450"/>
      <c r="FJ24" s="450"/>
      <c r="FK24" s="450"/>
      <c r="FL24" s="450"/>
      <c r="FM24" s="450"/>
      <c r="FN24" s="450"/>
      <c r="FO24" s="450"/>
      <c r="FP24" s="450"/>
      <c r="FQ24" s="450"/>
      <c r="FR24" s="450"/>
      <c r="FS24" s="450"/>
      <c r="FT24" s="450"/>
      <c r="FU24" s="450"/>
      <c r="FV24" s="450"/>
      <c r="FW24" s="450"/>
      <c r="FX24" s="450"/>
      <c r="FY24" s="450"/>
      <c r="FZ24" s="450"/>
      <c r="GA24" s="450"/>
      <c r="GB24" s="450"/>
      <c r="GC24" s="450"/>
      <c r="GD24" s="450"/>
      <c r="GE24" s="450"/>
      <c r="GF24" s="450"/>
      <c r="GG24" s="450"/>
      <c r="GH24" s="450"/>
      <c r="GI24" s="450"/>
      <c r="GJ24" s="450"/>
      <c r="GK24" s="450"/>
      <c r="GL24" s="450"/>
      <c r="GM24" s="450"/>
      <c r="GN24" s="450"/>
      <c r="GO24" s="450"/>
      <c r="GP24" s="450"/>
      <c r="GQ24" s="450"/>
      <c r="GR24" s="450"/>
      <c r="GS24" s="450"/>
      <c r="GT24" s="450"/>
      <c r="GU24" s="450"/>
      <c r="GV24" s="450"/>
      <c r="GW24" s="450"/>
      <c r="GX24" s="450"/>
      <c r="GY24" s="450"/>
      <c r="GZ24" s="450"/>
      <c r="HA24" s="450"/>
      <c r="HB24" s="450"/>
      <c r="HC24" s="450"/>
      <c r="HD24" s="450"/>
      <c r="HE24" s="450"/>
      <c r="HF24" s="450"/>
      <c r="HG24" s="450"/>
      <c r="HH24" s="450"/>
      <c r="HI24" s="450"/>
      <c r="HJ24" s="450"/>
      <c r="HK24" s="450"/>
      <c r="HL24" s="450"/>
      <c r="HM24" s="450"/>
      <c r="HN24" s="450"/>
      <c r="HO24" s="450"/>
      <c r="HP24" s="450"/>
      <c r="HQ24" s="450"/>
      <c r="HR24" s="450"/>
      <c r="HS24" s="450"/>
      <c r="HT24" s="450"/>
      <c r="HU24" s="450"/>
      <c r="HV24" s="450"/>
      <c r="HW24" s="450"/>
      <c r="HX24" s="450"/>
      <c r="HY24" s="450"/>
      <c r="HZ24" s="450"/>
      <c r="IA24" s="450"/>
      <c r="IB24" s="450"/>
      <c r="IC24" s="450"/>
      <c r="ID24" s="450"/>
      <c r="IE24" s="450"/>
      <c r="IF24" s="450"/>
      <c r="IG24" s="450"/>
      <c r="IH24" s="450"/>
      <c r="II24" s="450"/>
      <c r="IJ24" s="450"/>
      <c r="IK24" s="450"/>
      <c r="IL24" s="450"/>
      <c r="IM24" s="450"/>
      <c r="IN24" s="450"/>
      <c r="IO24" s="450"/>
      <c r="IP24" s="450"/>
      <c r="IQ24" s="450"/>
      <c r="IR24" s="450"/>
      <c r="IS24" s="450"/>
      <c r="IT24" s="450"/>
      <c r="IU24" s="450"/>
      <c r="IV24" s="450"/>
      <c r="IW24" s="450"/>
      <c r="IX24" s="450"/>
      <c r="IY24" s="450"/>
      <c r="IZ24" s="450"/>
    </row>
    <row r="25" s="378" customFormat="1" ht="11.8" customHeight="1" spans="1:260">
      <c r="A25" s="632" t="s">
        <v>49</v>
      </c>
      <c r="B25" s="624">
        <v>53248</v>
      </c>
      <c r="C25" s="626">
        <v>53500</v>
      </c>
      <c r="D25" s="626">
        <v>56463</v>
      </c>
      <c r="E25" s="626">
        <v>60354</v>
      </c>
      <c r="F25" s="625">
        <f t="shared" si="8"/>
        <v>106.891238510175</v>
      </c>
      <c r="G25" s="624">
        <f t="shared" si="9"/>
        <v>3891</v>
      </c>
      <c r="H25" s="625">
        <f t="shared" si="10"/>
        <v>13.3451021634615</v>
      </c>
      <c r="I25" s="624">
        <f t="shared" si="11"/>
        <v>7106</v>
      </c>
      <c r="J25" s="646"/>
      <c r="K25" s="458" t="s">
        <v>50</v>
      </c>
      <c r="L25" s="645">
        <v>56572</v>
      </c>
      <c r="M25" s="645">
        <v>65844</v>
      </c>
      <c r="N25" s="645">
        <v>68217</v>
      </c>
      <c r="O25" s="645">
        <v>64092</v>
      </c>
      <c r="P25" s="625">
        <f t="shared" si="4"/>
        <v>93.953120189982</v>
      </c>
      <c r="Q25" s="647">
        <f t="shared" si="5"/>
        <v>-4125</v>
      </c>
      <c r="R25" s="625">
        <f t="shared" si="12"/>
        <v>13.2927950222725</v>
      </c>
      <c r="S25" s="647">
        <f t="shared" si="7"/>
        <v>7520</v>
      </c>
      <c r="T25" s="658"/>
      <c r="U25" s="450"/>
      <c r="V25" s="450"/>
      <c r="W25" s="450"/>
      <c r="X25" s="450"/>
      <c r="Y25" s="450"/>
      <c r="Z25" s="450"/>
      <c r="AA25" s="450"/>
      <c r="AB25" s="450"/>
      <c r="AC25" s="450"/>
      <c r="AD25" s="450"/>
      <c r="AE25" s="450"/>
      <c r="AF25" s="450"/>
      <c r="AG25" s="450"/>
      <c r="AH25" s="450"/>
      <c r="AI25" s="450"/>
      <c r="AJ25" s="450"/>
      <c r="AK25" s="450"/>
      <c r="AL25" s="450"/>
      <c r="AM25" s="450"/>
      <c r="AN25" s="450"/>
      <c r="AO25" s="450"/>
      <c r="AP25" s="450"/>
      <c r="AQ25" s="450"/>
      <c r="AR25" s="450"/>
      <c r="AS25" s="450"/>
      <c r="AT25" s="450"/>
      <c r="AU25" s="450"/>
      <c r="AV25" s="450"/>
      <c r="AW25" s="450"/>
      <c r="AX25" s="450"/>
      <c r="AY25" s="450"/>
      <c r="AZ25" s="450"/>
      <c r="BA25" s="450"/>
      <c r="BB25" s="450"/>
      <c r="BC25" s="450"/>
      <c r="BD25" s="450"/>
      <c r="BE25" s="450"/>
      <c r="BF25" s="450"/>
      <c r="BG25" s="450"/>
      <c r="BH25" s="450"/>
      <c r="BI25" s="450"/>
      <c r="BJ25" s="450"/>
      <c r="BK25" s="450"/>
      <c r="BL25" s="450"/>
      <c r="BM25" s="450"/>
      <c r="BN25" s="450"/>
      <c r="BO25" s="450"/>
      <c r="BP25" s="450"/>
      <c r="BQ25" s="450"/>
      <c r="BR25" s="450"/>
      <c r="BS25" s="450"/>
      <c r="BT25" s="450"/>
      <c r="BU25" s="450"/>
      <c r="BV25" s="450"/>
      <c r="BW25" s="450"/>
      <c r="BX25" s="450"/>
      <c r="BY25" s="450"/>
      <c r="BZ25" s="450"/>
      <c r="CA25" s="450"/>
      <c r="CB25" s="450"/>
      <c r="CC25" s="450"/>
      <c r="CD25" s="450"/>
      <c r="CE25" s="450"/>
      <c r="CF25" s="450"/>
      <c r="CG25" s="450"/>
      <c r="CH25" s="450"/>
      <c r="CI25" s="450"/>
      <c r="CJ25" s="450"/>
      <c r="CK25" s="450"/>
      <c r="CL25" s="450"/>
      <c r="CM25" s="450"/>
      <c r="CN25" s="450"/>
      <c r="CO25" s="450"/>
      <c r="CP25" s="450"/>
      <c r="CQ25" s="450"/>
      <c r="CR25" s="450"/>
      <c r="CS25" s="450"/>
      <c r="CT25" s="450"/>
      <c r="CU25" s="450"/>
      <c r="CV25" s="450"/>
      <c r="CW25" s="450"/>
      <c r="CX25" s="450"/>
      <c r="CY25" s="450"/>
      <c r="CZ25" s="450"/>
      <c r="DA25" s="450"/>
      <c r="DB25" s="450"/>
      <c r="DC25" s="450"/>
      <c r="DD25" s="450"/>
      <c r="DE25" s="450"/>
      <c r="DF25" s="450"/>
      <c r="DG25" s="450"/>
      <c r="DH25" s="450"/>
      <c r="DI25" s="450"/>
      <c r="DJ25" s="450"/>
      <c r="DK25" s="450"/>
      <c r="DL25" s="450"/>
      <c r="DM25" s="450"/>
      <c r="DN25" s="450"/>
      <c r="DO25" s="450"/>
      <c r="DP25" s="450"/>
      <c r="DQ25" s="450"/>
      <c r="DR25" s="450"/>
      <c r="DS25" s="450"/>
      <c r="DT25" s="450"/>
      <c r="DU25" s="450"/>
      <c r="DV25" s="450"/>
      <c r="DW25" s="450"/>
      <c r="DX25" s="450"/>
      <c r="DY25" s="450"/>
      <c r="DZ25" s="450"/>
      <c r="EA25" s="450"/>
      <c r="EB25" s="450"/>
      <c r="EC25" s="450"/>
      <c r="ED25" s="450"/>
      <c r="EE25" s="450"/>
      <c r="EF25" s="450"/>
      <c r="EG25" s="450"/>
      <c r="EH25" s="450"/>
      <c r="EI25" s="450"/>
      <c r="EJ25" s="450"/>
      <c r="EK25" s="450"/>
      <c r="EL25" s="450"/>
      <c r="EM25" s="450"/>
      <c r="EN25" s="450"/>
      <c r="EO25" s="450"/>
      <c r="EP25" s="450"/>
      <c r="EQ25" s="450"/>
      <c r="ER25" s="450"/>
      <c r="ES25" s="450"/>
      <c r="ET25" s="450"/>
      <c r="EU25" s="450"/>
      <c r="EV25" s="450"/>
      <c r="EW25" s="450"/>
      <c r="EX25" s="450"/>
      <c r="EY25" s="450"/>
      <c r="EZ25" s="450"/>
      <c r="FA25" s="450"/>
      <c r="FB25" s="450"/>
      <c r="FC25" s="450"/>
      <c r="FD25" s="450"/>
      <c r="FE25" s="450"/>
      <c r="FF25" s="450"/>
      <c r="FG25" s="450"/>
      <c r="FH25" s="450"/>
      <c r="FI25" s="450"/>
      <c r="FJ25" s="450"/>
      <c r="FK25" s="450"/>
      <c r="FL25" s="450"/>
      <c r="FM25" s="450"/>
      <c r="FN25" s="450"/>
      <c r="FO25" s="450"/>
      <c r="FP25" s="450"/>
      <c r="FQ25" s="450"/>
      <c r="FR25" s="450"/>
      <c r="FS25" s="450"/>
      <c r="FT25" s="450"/>
      <c r="FU25" s="450"/>
      <c r="FV25" s="450"/>
      <c r="FW25" s="450"/>
      <c r="FX25" s="450"/>
      <c r="FY25" s="450"/>
      <c r="FZ25" s="450"/>
      <c r="GA25" s="450"/>
      <c r="GB25" s="450"/>
      <c r="GC25" s="450"/>
      <c r="GD25" s="450"/>
      <c r="GE25" s="450"/>
      <c r="GF25" s="450"/>
      <c r="GG25" s="450"/>
      <c r="GH25" s="450"/>
      <c r="GI25" s="450"/>
      <c r="GJ25" s="450"/>
      <c r="GK25" s="450"/>
      <c r="GL25" s="450"/>
      <c r="GM25" s="450"/>
      <c r="GN25" s="450"/>
      <c r="GO25" s="450"/>
      <c r="GP25" s="450"/>
      <c r="GQ25" s="450"/>
      <c r="GR25" s="450"/>
      <c r="GS25" s="450"/>
      <c r="GT25" s="450"/>
      <c r="GU25" s="450"/>
      <c r="GV25" s="450"/>
      <c r="GW25" s="450"/>
      <c r="GX25" s="450"/>
      <c r="GY25" s="450"/>
      <c r="GZ25" s="450"/>
      <c r="HA25" s="450"/>
      <c r="HB25" s="450"/>
      <c r="HC25" s="450"/>
      <c r="HD25" s="450"/>
      <c r="HE25" s="450"/>
      <c r="HF25" s="450"/>
      <c r="HG25" s="450"/>
      <c r="HH25" s="450"/>
      <c r="HI25" s="450"/>
      <c r="HJ25" s="450"/>
      <c r="HK25" s="450"/>
      <c r="HL25" s="450"/>
      <c r="HM25" s="450"/>
      <c r="HN25" s="450"/>
      <c r="HO25" s="450"/>
      <c r="HP25" s="450"/>
      <c r="HQ25" s="450"/>
      <c r="HR25" s="450"/>
      <c r="HS25" s="450"/>
      <c r="HT25" s="450"/>
      <c r="HU25" s="450"/>
      <c r="HV25" s="450"/>
      <c r="HW25" s="450"/>
      <c r="HX25" s="450"/>
      <c r="HY25" s="450"/>
      <c r="HZ25" s="450"/>
      <c r="IA25" s="450"/>
      <c r="IB25" s="450"/>
      <c r="IC25" s="450"/>
      <c r="ID25" s="450"/>
      <c r="IE25" s="450"/>
      <c r="IF25" s="450"/>
      <c r="IG25" s="450"/>
      <c r="IH25" s="450"/>
      <c r="II25" s="450"/>
      <c r="IJ25" s="450"/>
      <c r="IK25" s="450"/>
      <c r="IL25" s="450"/>
      <c r="IM25" s="450"/>
      <c r="IN25" s="450"/>
      <c r="IO25" s="450"/>
      <c r="IP25" s="450"/>
      <c r="IQ25" s="450"/>
      <c r="IR25" s="450"/>
      <c r="IS25" s="450"/>
      <c r="IT25" s="450"/>
      <c r="IU25" s="450"/>
      <c r="IV25" s="450"/>
      <c r="IW25" s="450"/>
      <c r="IX25" s="450"/>
      <c r="IY25" s="450"/>
      <c r="IZ25" s="450"/>
    </row>
    <row r="26" s="378" customFormat="1" ht="11.8" customHeight="1" spans="1:260">
      <c r="A26" s="623" t="s">
        <v>51</v>
      </c>
      <c r="B26" s="624">
        <v>51736</v>
      </c>
      <c r="C26" s="626">
        <v>54000</v>
      </c>
      <c r="D26" s="626">
        <v>63202</v>
      </c>
      <c r="E26" s="626">
        <v>68295</v>
      </c>
      <c r="F26" s="625">
        <f t="shared" si="8"/>
        <v>108.058289294643</v>
      </c>
      <c r="G26" s="624">
        <f t="shared" si="9"/>
        <v>5093</v>
      </c>
      <c r="H26" s="625">
        <f t="shared" si="10"/>
        <v>32.0067264573991</v>
      </c>
      <c r="I26" s="624">
        <f t="shared" si="11"/>
        <v>16559</v>
      </c>
      <c r="J26" s="646"/>
      <c r="K26" s="458" t="s">
        <v>52</v>
      </c>
      <c r="L26" s="645"/>
      <c r="M26" s="645">
        <v>3482</v>
      </c>
      <c r="N26" s="645">
        <v>10440</v>
      </c>
      <c r="O26" s="645">
        <v>13574</v>
      </c>
      <c r="P26" s="625">
        <f t="shared" si="4"/>
        <v>130.019157088123</v>
      </c>
      <c r="Q26" s="647">
        <f t="shared" si="5"/>
        <v>3134</v>
      </c>
      <c r="R26" s="625"/>
      <c r="S26" s="647">
        <f t="shared" si="7"/>
        <v>13574</v>
      </c>
      <c r="T26" s="658"/>
      <c r="U26" s="450"/>
      <c r="V26" s="450"/>
      <c r="W26" s="450"/>
      <c r="X26" s="450"/>
      <c r="Y26" s="450"/>
      <c r="Z26" s="450"/>
      <c r="AA26" s="450"/>
      <c r="AB26" s="450"/>
      <c r="AC26" s="450"/>
      <c r="AD26" s="450"/>
      <c r="AE26" s="450"/>
      <c r="AF26" s="450"/>
      <c r="AG26" s="450"/>
      <c r="AH26" s="450"/>
      <c r="AI26" s="450"/>
      <c r="AJ26" s="450"/>
      <c r="AK26" s="450"/>
      <c r="AL26" s="450"/>
      <c r="AM26" s="450"/>
      <c r="AN26" s="450"/>
      <c r="AO26" s="450"/>
      <c r="AP26" s="450"/>
      <c r="AQ26" s="450"/>
      <c r="AR26" s="450"/>
      <c r="AS26" s="450"/>
      <c r="AT26" s="450"/>
      <c r="AU26" s="450"/>
      <c r="AV26" s="450"/>
      <c r="AW26" s="450"/>
      <c r="AX26" s="450"/>
      <c r="AY26" s="450"/>
      <c r="AZ26" s="450"/>
      <c r="BA26" s="450"/>
      <c r="BB26" s="450"/>
      <c r="BC26" s="450"/>
      <c r="BD26" s="450"/>
      <c r="BE26" s="450"/>
      <c r="BF26" s="450"/>
      <c r="BG26" s="450"/>
      <c r="BH26" s="450"/>
      <c r="BI26" s="450"/>
      <c r="BJ26" s="450"/>
      <c r="BK26" s="450"/>
      <c r="BL26" s="450"/>
      <c r="BM26" s="450"/>
      <c r="BN26" s="450"/>
      <c r="BO26" s="450"/>
      <c r="BP26" s="450"/>
      <c r="BQ26" s="450"/>
      <c r="BR26" s="450"/>
      <c r="BS26" s="450"/>
      <c r="BT26" s="450"/>
      <c r="BU26" s="450"/>
      <c r="BV26" s="450"/>
      <c r="BW26" s="450"/>
      <c r="BX26" s="450"/>
      <c r="BY26" s="450"/>
      <c r="BZ26" s="450"/>
      <c r="CA26" s="450"/>
      <c r="CB26" s="450"/>
      <c r="CC26" s="450"/>
      <c r="CD26" s="450"/>
      <c r="CE26" s="450"/>
      <c r="CF26" s="450"/>
      <c r="CG26" s="450"/>
      <c r="CH26" s="450"/>
      <c r="CI26" s="450"/>
      <c r="CJ26" s="450"/>
      <c r="CK26" s="450"/>
      <c r="CL26" s="450"/>
      <c r="CM26" s="450"/>
      <c r="CN26" s="450"/>
      <c r="CO26" s="450"/>
      <c r="CP26" s="450"/>
      <c r="CQ26" s="450"/>
      <c r="CR26" s="450"/>
      <c r="CS26" s="450"/>
      <c r="CT26" s="450"/>
      <c r="CU26" s="450"/>
      <c r="CV26" s="450"/>
      <c r="CW26" s="450"/>
      <c r="CX26" s="450"/>
      <c r="CY26" s="450"/>
      <c r="CZ26" s="450"/>
      <c r="DA26" s="450"/>
      <c r="DB26" s="450"/>
      <c r="DC26" s="450"/>
      <c r="DD26" s="450"/>
      <c r="DE26" s="450"/>
      <c r="DF26" s="450"/>
      <c r="DG26" s="450"/>
      <c r="DH26" s="450"/>
      <c r="DI26" s="450"/>
      <c r="DJ26" s="450"/>
      <c r="DK26" s="450"/>
      <c r="DL26" s="450"/>
      <c r="DM26" s="450"/>
      <c r="DN26" s="450"/>
      <c r="DO26" s="450"/>
      <c r="DP26" s="450"/>
      <c r="DQ26" s="450"/>
      <c r="DR26" s="450"/>
      <c r="DS26" s="450"/>
      <c r="DT26" s="450"/>
      <c r="DU26" s="450"/>
      <c r="DV26" s="450"/>
      <c r="DW26" s="450"/>
      <c r="DX26" s="450"/>
      <c r="DY26" s="450"/>
      <c r="DZ26" s="450"/>
      <c r="EA26" s="450"/>
      <c r="EB26" s="450"/>
      <c r="EC26" s="450"/>
      <c r="ED26" s="450"/>
      <c r="EE26" s="450"/>
      <c r="EF26" s="450"/>
      <c r="EG26" s="450"/>
      <c r="EH26" s="450"/>
      <c r="EI26" s="450"/>
      <c r="EJ26" s="450"/>
      <c r="EK26" s="450"/>
      <c r="EL26" s="450"/>
      <c r="EM26" s="450"/>
      <c r="EN26" s="450"/>
      <c r="EO26" s="450"/>
      <c r="EP26" s="450"/>
      <c r="EQ26" s="450"/>
      <c r="ER26" s="450"/>
      <c r="ES26" s="450"/>
      <c r="ET26" s="450"/>
      <c r="EU26" s="450"/>
      <c r="EV26" s="450"/>
      <c r="EW26" s="450"/>
      <c r="EX26" s="450"/>
      <c r="EY26" s="450"/>
      <c r="EZ26" s="450"/>
      <c r="FA26" s="450"/>
      <c r="FB26" s="450"/>
      <c r="FC26" s="450"/>
      <c r="FD26" s="450"/>
      <c r="FE26" s="450"/>
      <c r="FF26" s="450"/>
      <c r="FG26" s="450"/>
      <c r="FH26" s="450"/>
      <c r="FI26" s="450"/>
      <c r="FJ26" s="450"/>
      <c r="FK26" s="450"/>
      <c r="FL26" s="450"/>
      <c r="FM26" s="450"/>
      <c r="FN26" s="450"/>
      <c r="FO26" s="450"/>
      <c r="FP26" s="450"/>
      <c r="FQ26" s="450"/>
      <c r="FR26" s="450"/>
      <c r="FS26" s="450"/>
      <c r="FT26" s="450"/>
      <c r="FU26" s="450"/>
      <c r="FV26" s="450"/>
      <c r="FW26" s="450"/>
      <c r="FX26" s="450"/>
      <c r="FY26" s="450"/>
      <c r="FZ26" s="450"/>
      <c r="GA26" s="450"/>
      <c r="GB26" s="450"/>
      <c r="GC26" s="450"/>
      <c r="GD26" s="450"/>
      <c r="GE26" s="450"/>
      <c r="GF26" s="450"/>
      <c r="GG26" s="450"/>
      <c r="GH26" s="450"/>
      <c r="GI26" s="450"/>
      <c r="GJ26" s="450"/>
      <c r="GK26" s="450"/>
      <c r="GL26" s="450"/>
      <c r="GM26" s="450"/>
      <c r="GN26" s="450"/>
      <c r="GO26" s="450"/>
      <c r="GP26" s="450"/>
      <c r="GQ26" s="450"/>
      <c r="GR26" s="450"/>
      <c r="GS26" s="450"/>
      <c r="GT26" s="450"/>
      <c r="GU26" s="450"/>
      <c r="GV26" s="450"/>
      <c r="GW26" s="450"/>
      <c r="GX26" s="450"/>
      <c r="GY26" s="450"/>
      <c r="GZ26" s="450"/>
      <c r="HA26" s="450"/>
      <c r="HB26" s="450"/>
      <c r="HC26" s="450"/>
      <c r="HD26" s="450"/>
      <c r="HE26" s="450"/>
      <c r="HF26" s="450"/>
      <c r="HG26" s="450"/>
      <c r="HH26" s="450"/>
      <c r="HI26" s="450"/>
      <c r="HJ26" s="450"/>
      <c r="HK26" s="450"/>
      <c r="HL26" s="450"/>
      <c r="HM26" s="450"/>
      <c r="HN26" s="450"/>
      <c r="HO26" s="450"/>
      <c r="HP26" s="450"/>
      <c r="HQ26" s="450"/>
      <c r="HR26" s="450"/>
      <c r="HS26" s="450"/>
      <c r="HT26" s="450"/>
      <c r="HU26" s="450"/>
      <c r="HV26" s="450"/>
      <c r="HW26" s="450"/>
      <c r="HX26" s="450"/>
      <c r="HY26" s="450"/>
      <c r="HZ26" s="450"/>
      <c r="IA26" s="450"/>
      <c r="IB26" s="450"/>
      <c r="IC26" s="450"/>
      <c r="ID26" s="450"/>
      <c r="IE26" s="450"/>
      <c r="IF26" s="450"/>
      <c r="IG26" s="450"/>
      <c r="IH26" s="450"/>
      <c r="II26" s="450"/>
      <c r="IJ26" s="450"/>
      <c r="IK26" s="450"/>
      <c r="IL26" s="450"/>
      <c r="IM26" s="450"/>
      <c r="IN26" s="450"/>
      <c r="IO26" s="450"/>
      <c r="IP26" s="450"/>
      <c r="IQ26" s="450"/>
      <c r="IR26" s="450"/>
      <c r="IS26" s="450"/>
      <c r="IT26" s="450"/>
      <c r="IU26" s="450"/>
      <c r="IV26" s="450"/>
      <c r="IW26" s="450"/>
      <c r="IX26" s="450"/>
      <c r="IY26" s="450"/>
      <c r="IZ26" s="450"/>
    </row>
    <row r="27" s="378" customFormat="1" ht="11.8" customHeight="1" spans="1:260">
      <c r="A27" s="633" t="s">
        <v>53</v>
      </c>
      <c r="B27" s="624">
        <v>29735</v>
      </c>
      <c r="C27" s="626">
        <v>22500</v>
      </c>
      <c r="D27" s="626">
        <v>61000</v>
      </c>
      <c r="E27" s="626">
        <v>64295</v>
      </c>
      <c r="F27" s="625">
        <f t="shared" si="8"/>
        <v>105.401639344262</v>
      </c>
      <c r="G27" s="624">
        <f t="shared" si="9"/>
        <v>3295</v>
      </c>
      <c r="H27" s="625">
        <f t="shared" si="10"/>
        <v>116.226668908693</v>
      </c>
      <c r="I27" s="624">
        <f t="shared" si="11"/>
        <v>34560</v>
      </c>
      <c r="J27" s="646"/>
      <c r="K27" s="458" t="s">
        <v>54</v>
      </c>
      <c r="L27" s="645"/>
      <c r="M27" s="645">
        <v>25000</v>
      </c>
      <c r="N27" s="645">
        <v>1200</v>
      </c>
      <c r="O27" s="645"/>
      <c r="P27" s="625"/>
      <c r="Q27" s="647">
        <f t="shared" si="5"/>
        <v>-1200</v>
      </c>
      <c r="R27" s="625"/>
      <c r="S27" s="647"/>
      <c r="T27" s="658"/>
      <c r="U27" s="450"/>
      <c r="V27" s="450"/>
      <c r="W27" s="450"/>
      <c r="X27" s="450"/>
      <c r="Y27" s="450"/>
      <c r="Z27" s="450"/>
      <c r="AA27" s="450"/>
      <c r="AB27" s="450"/>
      <c r="AC27" s="450"/>
      <c r="AD27" s="450"/>
      <c r="AE27" s="450"/>
      <c r="AF27" s="450"/>
      <c r="AG27" s="450"/>
      <c r="AH27" s="450"/>
      <c r="AI27" s="450"/>
      <c r="AJ27" s="450"/>
      <c r="AK27" s="450"/>
      <c r="AL27" s="450"/>
      <c r="AM27" s="450"/>
      <c r="AN27" s="450"/>
      <c r="AO27" s="450"/>
      <c r="AP27" s="450"/>
      <c r="AQ27" s="450"/>
      <c r="AR27" s="450"/>
      <c r="AS27" s="450"/>
      <c r="AT27" s="450"/>
      <c r="AU27" s="450"/>
      <c r="AV27" s="450"/>
      <c r="AW27" s="450"/>
      <c r="AX27" s="450"/>
      <c r="AY27" s="450"/>
      <c r="AZ27" s="450"/>
      <c r="BA27" s="450"/>
      <c r="BB27" s="450"/>
      <c r="BC27" s="450"/>
      <c r="BD27" s="450"/>
      <c r="BE27" s="450"/>
      <c r="BF27" s="450"/>
      <c r="BG27" s="450"/>
      <c r="BH27" s="450"/>
      <c r="BI27" s="450"/>
      <c r="BJ27" s="450"/>
      <c r="BK27" s="450"/>
      <c r="BL27" s="450"/>
      <c r="BM27" s="450"/>
      <c r="BN27" s="450"/>
      <c r="BO27" s="450"/>
      <c r="BP27" s="450"/>
      <c r="BQ27" s="450"/>
      <c r="BR27" s="450"/>
      <c r="BS27" s="450"/>
      <c r="BT27" s="450"/>
      <c r="BU27" s="450"/>
      <c r="BV27" s="450"/>
      <c r="BW27" s="450"/>
      <c r="BX27" s="450"/>
      <c r="BY27" s="450"/>
      <c r="BZ27" s="450"/>
      <c r="CA27" s="450"/>
      <c r="CB27" s="450"/>
      <c r="CC27" s="450"/>
      <c r="CD27" s="450"/>
      <c r="CE27" s="450"/>
      <c r="CF27" s="450"/>
      <c r="CG27" s="450"/>
      <c r="CH27" s="450"/>
      <c r="CI27" s="450"/>
      <c r="CJ27" s="450"/>
      <c r="CK27" s="450"/>
      <c r="CL27" s="450"/>
      <c r="CM27" s="450"/>
      <c r="CN27" s="450"/>
      <c r="CO27" s="450"/>
      <c r="CP27" s="450"/>
      <c r="CQ27" s="450"/>
      <c r="CR27" s="450"/>
      <c r="CS27" s="450"/>
      <c r="CT27" s="450"/>
      <c r="CU27" s="450"/>
      <c r="CV27" s="450"/>
      <c r="CW27" s="450"/>
      <c r="CX27" s="450"/>
      <c r="CY27" s="450"/>
      <c r="CZ27" s="450"/>
      <c r="DA27" s="450"/>
      <c r="DB27" s="450"/>
      <c r="DC27" s="450"/>
      <c r="DD27" s="450"/>
      <c r="DE27" s="450"/>
      <c r="DF27" s="450"/>
      <c r="DG27" s="450"/>
      <c r="DH27" s="450"/>
      <c r="DI27" s="450"/>
      <c r="DJ27" s="450"/>
      <c r="DK27" s="450"/>
      <c r="DL27" s="450"/>
      <c r="DM27" s="450"/>
      <c r="DN27" s="450"/>
      <c r="DO27" s="450"/>
      <c r="DP27" s="450"/>
      <c r="DQ27" s="450"/>
      <c r="DR27" s="450"/>
      <c r="DS27" s="450"/>
      <c r="DT27" s="450"/>
      <c r="DU27" s="450"/>
      <c r="DV27" s="450"/>
      <c r="DW27" s="450"/>
      <c r="DX27" s="450"/>
      <c r="DY27" s="450"/>
      <c r="DZ27" s="450"/>
      <c r="EA27" s="450"/>
      <c r="EB27" s="450"/>
      <c r="EC27" s="450"/>
      <c r="ED27" s="450"/>
      <c r="EE27" s="450"/>
      <c r="EF27" s="450"/>
      <c r="EG27" s="450"/>
      <c r="EH27" s="450"/>
      <c r="EI27" s="450"/>
      <c r="EJ27" s="450"/>
      <c r="EK27" s="450"/>
      <c r="EL27" s="450"/>
      <c r="EM27" s="450"/>
      <c r="EN27" s="450"/>
      <c r="EO27" s="450"/>
      <c r="EP27" s="450"/>
      <c r="EQ27" s="450"/>
      <c r="ER27" s="450"/>
      <c r="ES27" s="450"/>
      <c r="ET27" s="450"/>
      <c r="EU27" s="450"/>
      <c r="EV27" s="450"/>
      <c r="EW27" s="450"/>
      <c r="EX27" s="450"/>
      <c r="EY27" s="450"/>
      <c r="EZ27" s="450"/>
      <c r="FA27" s="450"/>
      <c r="FB27" s="450"/>
      <c r="FC27" s="450"/>
      <c r="FD27" s="450"/>
      <c r="FE27" s="450"/>
      <c r="FF27" s="450"/>
      <c r="FG27" s="450"/>
      <c r="FH27" s="450"/>
      <c r="FI27" s="450"/>
      <c r="FJ27" s="450"/>
      <c r="FK27" s="450"/>
      <c r="FL27" s="450"/>
      <c r="FM27" s="450"/>
      <c r="FN27" s="450"/>
      <c r="FO27" s="450"/>
      <c r="FP27" s="450"/>
      <c r="FQ27" s="450"/>
      <c r="FR27" s="450"/>
      <c r="FS27" s="450"/>
      <c r="FT27" s="450"/>
      <c r="FU27" s="450"/>
      <c r="FV27" s="450"/>
      <c r="FW27" s="450"/>
      <c r="FX27" s="450"/>
      <c r="FY27" s="450"/>
      <c r="FZ27" s="450"/>
      <c r="GA27" s="450"/>
      <c r="GB27" s="450"/>
      <c r="GC27" s="450"/>
      <c r="GD27" s="450"/>
      <c r="GE27" s="450"/>
      <c r="GF27" s="450"/>
      <c r="GG27" s="450"/>
      <c r="GH27" s="450"/>
      <c r="GI27" s="450"/>
      <c r="GJ27" s="450"/>
      <c r="GK27" s="450"/>
      <c r="GL27" s="450"/>
      <c r="GM27" s="450"/>
      <c r="GN27" s="450"/>
      <c r="GO27" s="450"/>
      <c r="GP27" s="450"/>
      <c r="GQ27" s="450"/>
      <c r="GR27" s="450"/>
      <c r="GS27" s="450"/>
      <c r="GT27" s="450"/>
      <c r="GU27" s="450"/>
      <c r="GV27" s="450"/>
      <c r="GW27" s="450"/>
      <c r="GX27" s="450"/>
      <c r="GY27" s="450"/>
      <c r="GZ27" s="450"/>
      <c r="HA27" s="450"/>
      <c r="HB27" s="450"/>
      <c r="HC27" s="450"/>
      <c r="HD27" s="450"/>
      <c r="HE27" s="450"/>
      <c r="HF27" s="450"/>
      <c r="HG27" s="450"/>
      <c r="HH27" s="450"/>
      <c r="HI27" s="450"/>
      <c r="HJ27" s="450"/>
      <c r="HK27" s="450"/>
      <c r="HL27" s="450"/>
      <c r="HM27" s="450"/>
      <c r="HN27" s="450"/>
      <c r="HO27" s="450"/>
      <c r="HP27" s="450"/>
      <c r="HQ27" s="450"/>
      <c r="HR27" s="450"/>
      <c r="HS27" s="450"/>
      <c r="HT27" s="450"/>
      <c r="HU27" s="450"/>
      <c r="HV27" s="450"/>
      <c r="HW27" s="450"/>
      <c r="HX27" s="450"/>
      <c r="HY27" s="450"/>
      <c r="HZ27" s="450"/>
      <c r="IA27" s="450"/>
      <c r="IB27" s="450"/>
      <c r="IC27" s="450"/>
      <c r="ID27" s="450"/>
      <c r="IE27" s="450"/>
      <c r="IF27" s="450"/>
      <c r="IG27" s="450"/>
      <c r="IH27" s="450"/>
      <c r="II27" s="450"/>
      <c r="IJ27" s="450"/>
      <c r="IK27" s="450"/>
      <c r="IL27" s="450"/>
      <c r="IM27" s="450"/>
      <c r="IN27" s="450"/>
      <c r="IO27" s="450"/>
      <c r="IP27" s="450"/>
      <c r="IQ27" s="450"/>
      <c r="IR27" s="450"/>
      <c r="IS27" s="450"/>
      <c r="IT27" s="450"/>
      <c r="IU27" s="450"/>
      <c r="IV27" s="450"/>
      <c r="IW27" s="450"/>
      <c r="IX27" s="450"/>
      <c r="IY27" s="450"/>
      <c r="IZ27" s="450"/>
    </row>
    <row r="28" s="378" customFormat="1" ht="11.8" customHeight="1" spans="1:260">
      <c r="A28" s="623" t="s">
        <v>55</v>
      </c>
      <c r="B28" s="624">
        <v>44108</v>
      </c>
      <c r="C28" s="626">
        <v>46250</v>
      </c>
      <c r="D28" s="626">
        <v>45509</v>
      </c>
      <c r="E28" s="626">
        <v>46281</v>
      </c>
      <c r="F28" s="625">
        <f t="shared" si="8"/>
        <v>101.696367751434</v>
      </c>
      <c r="G28" s="624">
        <f t="shared" si="9"/>
        <v>772</v>
      </c>
      <c r="H28" s="625">
        <f t="shared" si="10"/>
        <v>4.9265439376077</v>
      </c>
      <c r="I28" s="624">
        <f t="shared" si="11"/>
        <v>2173</v>
      </c>
      <c r="J28" s="646"/>
      <c r="K28" s="458" t="s">
        <v>56</v>
      </c>
      <c r="L28" s="645">
        <v>24407</v>
      </c>
      <c r="M28" s="645">
        <v>32657</v>
      </c>
      <c r="N28" s="645">
        <v>30325</v>
      </c>
      <c r="O28" s="645">
        <v>24377</v>
      </c>
      <c r="P28" s="625">
        <f t="shared" si="4"/>
        <v>80.3858202802968</v>
      </c>
      <c r="Q28" s="647">
        <f t="shared" si="5"/>
        <v>-5948</v>
      </c>
      <c r="R28" s="625">
        <f t="shared" si="12"/>
        <v>-0.122915557012334</v>
      </c>
      <c r="S28" s="647">
        <f t="shared" si="7"/>
        <v>-30</v>
      </c>
      <c r="T28" s="658"/>
      <c r="U28" s="450"/>
      <c r="V28" s="450"/>
      <c r="W28" s="450"/>
      <c r="X28" s="450"/>
      <c r="Y28" s="450"/>
      <c r="Z28" s="450"/>
      <c r="AA28" s="450"/>
      <c r="AB28" s="450"/>
      <c r="AC28" s="450"/>
      <c r="AD28" s="450"/>
      <c r="AE28" s="450"/>
      <c r="AF28" s="450"/>
      <c r="AG28" s="450"/>
      <c r="AH28" s="450"/>
      <c r="AI28" s="450"/>
      <c r="AJ28" s="450"/>
      <c r="AK28" s="450"/>
      <c r="AL28" s="450"/>
      <c r="AM28" s="450"/>
      <c r="AN28" s="450"/>
      <c r="AO28" s="450"/>
      <c r="AP28" s="450"/>
      <c r="AQ28" s="450"/>
      <c r="AR28" s="450"/>
      <c r="AS28" s="450"/>
      <c r="AT28" s="450"/>
      <c r="AU28" s="450"/>
      <c r="AV28" s="450"/>
      <c r="AW28" s="450"/>
      <c r="AX28" s="450"/>
      <c r="AY28" s="450"/>
      <c r="AZ28" s="450"/>
      <c r="BA28" s="450"/>
      <c r="BB28" s="450"/>
      <c r="BC28" s="450"/>
      <c r="BD28" s="450"/>
      <c r="BE28" s="450"/>
      <c r="BF28" s="450"/>
      <c r="BG28" s="450"/>
      <c r="BH28" s="450"/>
      <c r="BI28" s="450"/>
      <c r="BJ28" s="450"/>
      <c r="BK28" s="450"/>
      <c r="BL28" s="450"/>
      <c r="BM28" s="450"/>
      <c r="BN28" s="450"/>
      <c r="BO28" s="450"/>
      <c r="BP28" s="450"/>
      <c r="BQ28" s="450"/>
      <c r="BR28" s="450"/>
      <c r="BS28" s="450"/>
      <c r="BT28" s="450"/>
      <c r="BU28" s="450"/>
      <c r="BV28" s="450"/>
      <c r="BW28" s="450"/>
      <c r="BX28" s="450"/>
      <c r="BY28" s="450"/>
      <c r="BZ28" s="450"/>
      <c r="CA28" s="450"/>
      <c r="CB28" s="450"/>
      <c r="CC28" s="450"/>
      <c r="CD28" s="450"/>
      <c r="CE28" s="450"/>
      <c r="CF28" s="450"/>
      <c r="CG28" s="450"/>
      <c r="CH28" s="450"/>
      <c r="CI28" s="450"/>
      <c r="CJ28" s="450"/>
      <c r="CK28" s="450"/>
      <c r="CL28" s="450"/>
      <c r="CM28" s="450"/>
      <c r="CN28" s="450"/>
      <c r="CO28" s="450"/>
      <c r="CP28" s="450"/>
      <c r="CQ28" s="450"/>
      <c r="CR28" s="450"/>
      <c r="CS28" s="450"/>
      <c r="CT28" s="450"/>
      <c r="CU28" s="450"/>
      <c r="CV28" s="450"/>
      <c r="CW28" s="450"/>
      <c r="CX28" s="450"/>
      <c r="CY28" s="450"/>
      <c r="CZ28" s="450"/>
      <c r="DA28" s="450"/>
      <c r="DB28" s="450"/>
      <c r="DC28" s="450"/>
      <c r="DD28" s="450"/>
      <c r="DE28" s="450"/>
      <c r="DF28" s="450"/>
      <c r="DG28" s="450"/>
      <c r="DH28" s="450"/>
      <c r="DI28" s="450"/>
      <c r="DJ28" s="450"/>
      <c r="DK28" s="450"/>
      <c r="DL28" s="450"/>
      <c r="DM28" s="450"/>
      <c r="DN28" s="450"/>
      <c r="DO28" s="450"/>
      <c r="DP28" s="450"/>
      <c r="DQ28" s="450"/>
      <c r="DR28" s="450"/>
      <c r="DS28" s="450"/>
      <c r="DT28" s="450"/>
      <c r="DU28" s="450"/>
      <c r="DV28" s="450"/>
      <c r="DW28" s="450"/>
      <c r="DX28" s="450"/>
      <c r="DY28" s="450"/>
      <c r="DZ28" s="450"/>
      <c r="EA28" s="450"/>
      <c r="EB28" s="450"/>
      <c r="EC28" s="450"/>
      <c r="ED28" s="450"/>
      <c r="EE28" s="450"/>
      <c r="EF28" s="450"/>
      <c r="EG28" s="450"/>
      <c r="EH28" s="450"/>
      <c r="EI28" s="450"/>
      <c r="EJ28" s="450"/>
      <c r="EK28" s="450"/>
      <c r="EL28" s="450"/>
      <c r="EM28" s="450"/>
      <c r="EN28" s="450"/>
      <c r="EO28" s="450"/>
      <c r="EP28" s="450"/>
      <c r="EQ28" s="450"/>
      <c r="ER28" s="450"/>
      <c r="ES28" s="450"/>
      <c r="ET28" s="450"/>
      <c r="EU28" s="450"/>
      <c r="EV28" s="450"/>
      <c r="EW28" s="450"/>
      <c r="EX28" s="450"/>
      <c r="EY28" s="450"/>
      <c r="EZ28" s="450"/>
      <c r="FA28" s="450"/>
      <c r="FB28" s="450"/>
      <c r="FC28" s="450"/>
      <c r="FD28" s="450"/>
      <c r="FE28" s="450"/>
      <c r="FF28" s="450"/>
      <c r="FG28" s="450"/>
      <c r="FH28" s="450"/>
      <c r="FI28" s="450"/>
      <c r="FJ28" s="450"/>
      <c r="FK28" s="450"/>
      <c r="FL28" s="450"/>
      <c r="FM28" s="450"/>
      <c r="FN28" s="450"/>
      <c r="FO28" s="450"/>
      <c r="FP28" s="450"/>
      <c r="FQ28" s="450"/>
      <c r="FR28" s="450"/>
      <c r="FS28" s="450"/>
      <c r="FT28" s="450"/>
      <c r="FU28" s="450"/>
      <c r="FV28" s="450"/>
      <c r="FW28" s="450"/>
      <c r="FX28" s="450"/>
      <c r="FY28" s="450"/>
      <c r="FZ28" s="450"/>
      <c r="GA28" s="450"/>
      <c r="GB28" s="450"/>
      <c r="GC28" s="450"/>
      <c r="GD28" s="450"/>
      <c r="GE28" s="450"/>
      <c r="GF28" s="450"/>
      <c r="GG28" s="450"/>
      <c r="GH28" s="450"/>
      <c r="GI28" s="450"/>
      <c r="GJ28" s="450"/>
      <c r="GK28" s="450"/>
      <c r="GL28" s="450"/>
      <c r="GM28" s="450"/>
      <c r="GN28" s="450"/>
      <c r="GO28" s="450"/>
      <c r="GP28" s="450"/>
      <c r="GQ28" s="450"/>
      <c r="GR28" s="450"/>
      <c r="GS28" s="450"/>
      <c r="GT28" s="450"/>
      <c r="GU28" s="450"/>
      <c r="GV28" s="450"/>
      <c r="GW28" s="450"/>
      <c r="GX28" s="450"/>
      <c r="GY28" s="450"/>
      <c r="GZ28" s="450"/>
      <c r="HA28" s="450"/>
      <c r="HB28" s="450"/>
      <c r="HC28" s="450"/>
      <c r="HD28" s="450"/>
      <c r="HE28" s="450"/>
      <c r="HF28" s="450"/>
      <c r="HG28" s="450"/>
      <c r="HH28" s="450"/>
      <c r="HI28" s="450"/>
      <c r="HJ28" s="450"/>
      <c r="HK28" s="450"/>
      <c r="HL28" s="450"/>
      <c r="HM28" s="450"/>
      <c r="HN28" s="450"/>
      <c r="HO28" s="450"/>
      <c r="HP28" s="450"/>
      <c r="HQ28" s="450"/>
      <c r="HR28" s="450"/>
      <c r="HS28" s="450"/>
      <c r="HT28" s="450"/>
      <c r="HU28" s="450"/>
      <c r="HV28" s="450"/>
      <c r="HW28" s="450"/>
      <c r="HX28" s="450"/>
      <c r="HY28" s="450"/>
      <c r="HZ28" s="450"/>
      <c r="IA28" s="450"/>
      <c r="IB28" s="450"/>
      <c r="IC28" s="450"/>
      <c r="ID28" s="450"/>
      <c r="IE28" s="450"/>
      <c r="IF28" s="450"/>
      <c r="IG28" s="450"/>
      <c r="IH28" s="450"/>
      <c r="II28" s="450"/>
      <c r="IJ28" s="450"/>
      <c r="IK28" s="450"/>
      <c r="IL28" s="450"/>
      <c r="IM28" s="450"/>
      <c r="IN28" s="450"/>
      <c r="IO28" s="450"/>
      <c r="IP28" s="450"/>
      <c r="IQ28" s="450"/>
      <c r="IR28" s="450"/>
      <c r="IS28" s="450"/>
      <c r="IT28" s="450"/>
      <c r="IU28" s="450"/>
      <c r="IV28" s="450"/>
      <c r="IW28" s="450"/>
      <c r="IX28" s="450"/>
      <c r="IY28" s="450"/>
      <c r="IZ28" s="450"/>
    </row>
    <row r="29" s="378" customFormat="1" ht="11.8" customHeight="1" spans="1:260">
      <c r="A29" s="634" t="s">
        <v>57</v>
      </c>
      <c r="B29" s="624">
        <v>57810</v>
      </c>
      <c r="C29" s="626">
        <v>56061</v>
      </c>
      <c r="D29" s="626">
        <v>72249</v>
      </c>
      <c r="E29" s="626">
        <v>75261</v>
      </c>
      <c r="F29" s="625">
        <f t="shared" si="8"/>
        <v>104.168915832745</v>
      </c>
      <c r="G29" s="624">
        <f t="shared" si="9"/>
        <v>3012</v>
      </c>
      <c r="H29" s="625">
        <f t="shared" si="10"/>
        <v>30.1868188894655</v>
      </c>
      <c r="I29" s="624">
        <f t="shared" si="11"/>
        <v>17451</v>
      </c>
      <c r="J29" s="646"/>
      <c r="K29" s="458" t="s">
        <v>58</v>
      </c>
      <c r="L29" s="645">
        <v>8042</v>
      </c>
      <c r="M29" s="645">
        <v>61789</v>
      </c>
      <c r="N29" s="645">
        <v>4127</v>
      </c>
      <c r="O29" s="645">
        <v>4953</v>
      </c>
      <c r="P29" s="625">
        <f t="shared" si="4"/>
        <v>120.014538405622</v>
      </c>
      <c r="Q29" s="647">
        <f t="shared" si="5"/>
        <v>826</v>
      </c>
      <c r="R29" s="625">
        <f t="shared" si="12"/>
        <v>-38.4108430738622</v>
      </c>
      <c r="S29" s="647">
        <f t="shared" si="7"/>
        <v>-3089</v>
      </c>
      <c r="T29" s="658"/>
      <c r="U29" s="450"/>
      <c r="V29" s="450"/>
      <c r="W29" s="450"/>
      <c r="X29" s="450"/>
      <c r="Y29" s="450"/>
      <c r="Z29" s="450"/>
      <c r="AA29" s="450"/>
      <c r="AB29" s="450"/>
      <c r="AC29" s="450"/>
      <c r="AD29" s="450"/>
      <c r="AE29" s="450"/>
      <c r="AF29" s="450"/>
      <c r="AG29" s="450"/>
      <c r="AH29" s="450"/>
      <c r="AI29" s="450"/>
      <c r="AJ29" s="450"/>
      <c r="AK29" s="450"/>
      <c r="AL29" s="450"/>
      <c r="AM29" s="450"/>
      <c r="AN29" s="450"/>
      <c r="AO29" s="450"/>
      <c r="AP29" s="450"/>
      <c r="AQ29" s="450"/>
      <c r="AR29" s="450"/>
      <c r="AS29" s="450"/>
      <c r="AT29" s="450"/>
      <c r="AU29" s="450"/>
      <c r="AV29" s="450"/>
      <c r="AW29" s="450"/>
      <c r="AX29" s="450"/>
      <c r="AY29" s="450"/>
      <c r="AZ29" s="450"/>
      <c r="BA29" s="450"/>
      <c r="BB29" s="450"/>
      <c r="BC29" s="450"/>
      <c r="BD29" s="450"/>
      <c r="BE29" s="450"/>
      <c r="BF29" s="450"/>
      <c r="BG29" s="450"/>
      <c r="BH29" s="450"/>
      <c r="BI29" s="450"/>
      <c r="BJ29" s="450"/>
      <c r="BK29" s="450"/>
      <c r="BL29" s="450"/>
      <c r="BM29" s="450"/>
      <c r="BN29" s="450"/>
      <c r="BO29" s="450"/>
      <c r="BP29" s="450"/>
      <c r="BQ29" s="450"/>
      <c r="BR29" s="450"/>
      <c r="BS29" s="450"/>
      <c r="BT29" s="450"/>
      <c r="BU29" s="450"/>
      <c r="BV29" s="450"/>
      <c r="BW29" s="450"/>
      <c r="BX29" s="450"/>
      <c r="BY29" s="450"/>
      <c r="BZ29" s="450"/>
      <c r="CA29" s="450"/>
      <c r="CB29" s="450"/>
      <c r="CC29" s="450"/>
      <c r="CD29" s="450"/>
      <c r="CE29" s="450"/>
      <c r="CF29" s="450"/>
      <c r="CG29" s="450"/>
      <c r="CH29" s="450"/>
      <c r="CI29" s="450"/>
      <c r="CJ29" s="450"/>
      <c r="CK29" s="450"/>
      <c r="CL29" s="450"/>
      <c r="CM29" s="450"/>
      <c r="CN29" s="450"/>
      <c r="CO29" s="450"/>
      <c r="CP29" s="450"/>
      <c r="CQ29" s="450"/>
      <c r="CR29" s="450"/>
      <c r="CS29" s="450"/>
      <c r="CT29" s="450"/>
      <c r="CU29" s="450"/>
      <c r="CV29" s="450"/>
      <c r="CW29" s="450"/>
      <c r="CX29" s="450"/>
      <c r="CY29" s="450"/>
      <c r="CZ29" s="450"/>
      <c r="DA29" s="450"/>
      <c r="DB29" s="450"/>
      <c r="DC29" s="450"/>
      <c r="DD29" s="450"/>
      <c r="DE29" s="450"/>
      <c r="DF29" s="450"/>
      <c r="DG29" s="450"/>
      <c r="DH29" s="450"/>
      <c r="DI29" s="450"/>
      <c r="DJ29" s="450"/>
      <c r="DK29" s="450"/>
      <c r="DL29" s="450"/>
      <c r="DM29" s="450"/>
      <c r="DN29" s="450"/>
      <c r="DO29" s="450"/>
      <c r="DP29" s="450"/>
      <c r="DQ29" s="450"/>
      <c r="DR29" s="450"/>
      <c r="DS29" s="450"/>
      <c r="DT29" s="450"/>
      <c r="DU29" s="450"/>
      <c r="DV29" s="450"/>
      <c r="DW29" s="450"/>
      <c r="DX29" s="450"/>
      <c r="DY29" s="450"/>
      <c r="DZ29" s="450"/>
      <c r="EA29" s="450"/>
      <c r="EB29" s="450"/>
      <c r="EC29" s="450"/>
      <c r="ED29" s="450"/>
      <c r="EE29" s="450"/>
      <c r="EF29" s="450"/>
      <c r="EG29" s="450"/>
      <c r="EH29" s="450"/>
      <c r="EI29" s="450"/>
      <c r="EJ29" s="450"/>
      <c r="EK29" s="450"/>
      <c r="EL29" s="450"/>
      <c r="EM29" s="450"/>
      <c r="EN29" s="450"/>
      <c r="EO29" s="450"/>
      <c r="EP29" s="450"/>
      <c r="EQ29" s="450"/>
      <c r="ER29" s="450"/>
      <c r="ES29" s="450"/>
      <c r="ET29" s="450"/>
      <c r="EU29" s="450"/>
      <c r="EV29" s="450"/>
      <c r="EW29" s="450"/>
      <c r="EX29" s="450"/>
      <c r="EY29" s="450"/>
      <c r="EZ29" s="450"/>
      <c r="FA29" s="450"/>
      <c r="FB29" s="450"/>
      <c r="FC29" s="450"/>
      <c r="FD29" s="450"/>
      <c r="FE29" s="450"/>
      <c r="FF29" s="450"/>
      <c r="FG29" s="450"/>
      <c r="FH29" s="450"/>
      <c r="FI29" s="450"/>
      <c r="FJ29" s="450"/>
      <c r="FK29" s="450"/>
      <c r="FL29" s="450"/>
      <c r="FM29" s="450"/>
      <c r="FN29" s="450"/>
      <c r="FO29" s="450"/>
      <c r="FP29" s="450"/>
      <c r="FQ29" s="450"/>
      <c r="FR29" s="450"/>
      <c r="FS29" s="450"/>
      <c r="FT29" s="450"/>
      <c r="FU29" s="450"/>
      <c r="FV29" s="450"/>
      <c r="FW29" s="450"/>
      <c r="FX29" s="450"/>
      <c r="FY29" s="450"/>
      <c r="FZ29" s="450"/>
      <c r="GA29" s="450"/>
      <c r="GB29" s="450"/>
      <c r="GC29" s="450"/>
      <c r="GD29" s="450"/>
      <c r="GE29" s="450"/>
      <c r="GF29" s="450"/>
      <c r="GG29" s="450"/>
      <c r="GH29" s="450"/>
      <c r="GI29" s="450"/>
      <c r="GJ29" s="450"/>
      <c r="GK29" s="450"/>
      <c r="GL29" s="450"/>
      <c r="GM29" s="450"/>
      <c r="GN29" s="450"/>
      <c r="GO29" s="450"/>
      <c r="GP29" s="450"/>
      <c r="GQ29" s="450"/>
      <c r="GR29" s="450"/>
      <c r="GS29" s="450"/>
      <c r="GT29" s="450"/>
      <c r="GU29" s="450"/>
      <c r="GV29" s="450"/>
      <c r="GW29" s="450"/>
      <c r="GX29" s="450"/>
      <c r="GY29" s="450"/>
      <c r="GZ29" s="450"/>
      <c r="HA29" s="450"/>
      <c r="HB29" s="450"/>
      <c r="HC29" s="450"/>
      <c r="HD29" s="450"/>
      <c r="HE29" s="450"/>
      <c r="HF29" s="450"/>
      <c r="HG29" s="450"/>
      <c r="HH29" s="450"/>
      <c r="HI29" s="450"/>
      <c r="HJ29" s="450"/>
      <c r="HK29" s="450"/>
      <c r="HL29" s="450"/>
      <c r="HM29" s="450"/>
      <c r="HN29" s="450"/>
      <c r="HO29" s="450"/>
      <c r="HP29" s="450"/>
      <c r="HQ29" s="450"/>
      <c r="HR29" s="450"/>
      <c r="HS29" s="450"/>
      <c r="HT29" s="450"/>
      <c r="HU29" s="450"/>
      <c r="HV29" s="450"/>
      <c r="HW29" s="450"/>
      <c r="HX29" s="450"/>
      <c r="HY29" s="450"/>
      <c r="HZ29" s="450"/>
      <c r="IA29" s="450"/>
      <c r="IB29" s="450"/>
      <c r="IC29" s="450"/>
      <c r="ID29" s="450"/>
      <c r="IE29" s="450"/>
      <c r="IF29" s="450"/>
      <c r="IG29" s="450"/>
      <c r="IH29" s="450"/>
      <c r="II29" s="450"/>
      <c r="IJ29" s="450"/>
      <c r="IK29" s="450"/>
      <c r="IL29" s="450"/>
      <c r="IM29" s="450"/>
      <c r="IN29" s="450"/>
      <c r="IO29" s="450"/>
      <c r="IP29" s="450"/>
      <c r="IQ29" s="450"/>
      <c r="IR29" s="450"/>
      <c r="IS29" s="450"/>
      <c r="IT29" s="450"/>
      <c r="IU29" s="450"/>
      <c r="IV29" s="450"/>
      <c r="IW29" s="450"/>
      <c r="IX29" s="450"/>
      <c r="IY29" s="450"/>
      <c r="IZ29" s="450"/>
    </row>
    <row r="30" s="378" customFormat="1" ht="11.8" customHeight="1" spans="1:260">
      <c r="A30" s="634"/>
      <c r="B30" s="624"/>
      <c r="C30" s="626"/>
      <c r="D30" s="626"/>
      <c r="E30" s="626"/>
      <c r="F30" s="625"/>
      <c r="G30" s="624"/>
      <c r="H30" s="625"/>
      <c r="I30" s="624"/>
      <c r="J30" s="646"/>
      <c r="K30" s="458"/>
      <c r="L30" s="645"/>
      <c r="M30" s="645"/>
      <c r="N30" s="645"/>
      <c r="O30" s="645"/>
      <c r="P30" s="625"/>
      <c r="Q30" s="647"/>
      <c r="R30" s="625"/>
      <c r="S30" s="647"/>
      <c r="T30" s="658"/>
      <c r="U30" s="450"/>
      <c r="V30" s="450"/>
      <c r="W30" s="450"/>
      <c r="X30" s="450"/>
      <c r="Y30" s="450"/>
      <c r="Z30" s="450"/>
      <c r="AA30" s="450"/>
      <c r="AB30" s="450"/>
      <c r="AC30" s="450"/>
      <c r="AD30" s="450"/>
      <c r="AE30" s="450"/>
      <c r="AF30" s="450"/>
      <c r="AG30" s="450"/>
      <c r="AH30" s="450"/>
      <c r="AI30" s="450"/>
      <c r="AJ30" s="450"/>
      <c r="AK30" s="450"/>
      <c r="AL30" s="450"/>
      <c r="AM30" s="450"/>
      <c r="AN30" s="450"/>
      <c r="AO30" s="450"/>
      <c r="AP30" s="450"/>
      <c r="AQ30" s="450"/>
      <c r="AR30" s="450"/>
      <c r="AS30" s="450"/>
      <c r="AT30" s="450"/>
      <c r="AU30" s="450"/>
      <c r="AV30" s="450"/>
      <c r="AW30" s="450"/>
      <c r="AX30" s="450"/>
      <c r="AY30" s="450"/>
      <c r="AZ30" s="450"/>
      <c r="BA30" s="450"/>
      <c r="BB30" s="450"/>
      <c r="BC30" s="450"/>
      <c r="BD30" s="450"/>
      <c r="BE30" s="450"/>
      <c r="BF30" s="450"/>
      <c r="BG30" s="450"/>
      <c r="BH30" s="450"/>
      <c r="BI30" s="450"/>
      <c r="BJ30" s="450"/>
      <c r="BK30" s="450"/>
      <c r="BL30" s="450"/>
      <c r="BM30" s="450"/>
      <c r="BN30" s="450"/>
      <c r="BO30" s="450"/>
      <c r="BP30" s="450"/>
      <c r="BQ30" s="450"/>
      <c r="BR30" s="450"/>
      <c r="BS30" s="450"/>
      <c r="BT30" s="450"/>
      <c r="BU30" s="450"/>
      <c r="BV30" s="450"/>
      <c r="BW30" s="450"/>
      <c r="BX30" s="450"/>
      <c r="BY30" s="450"/>
      <c r="BZ30" s="450"/>
      <c r="CA30" s="450"/>
      <c r="CB30" s="450"/>
      <c r="CC30" s="450"/>
      <c r="CD30" s="450"/>
      <c r="CE30" s="450"/>
      <c r="CF30" s="450"/>
      <c r="CG30" s="450"/>
      <c r="CH30" s="450"/>
      <c r="CI30" s="450"/>
      <c r="CJ30" s="450"/>
      <c r="CK30" s="450"/>
      <c r="CL30" s="450"/>
      <c r="CM30" s="450"/>
      <c r="CN30" s="450"/>
      <c r="CO30" s="450"/>
      <c r="CP30" s="450"/>
      <c r="CQ30" s="450"/>
      <c r="CR30" s="450"/>
      <c r="CS30" s="450"/>
      <c r="CT30" s="450"/>
      <c r="CU30" s="450"/>
      <c r="CV30" s="450"/>
      <c r="CW30" s="450"/>
      <c r="CX30" s="450"/>
      <c r="CY30" s="450"/>
      <c r="CZ30" s="450"/>
      <c r="DA30" s="450"/>
      <c r="DB30" s="450"/>
      <c r="DC30" s="450"/>
      <c r="DD30" s="450"/>
      <c r="DE30" s="450"/>
      <c r="DF30" s="450"/>
      <c r="DG30" s="450"/>
      <c r="DH30" s="450"/>
      <c r="DI30" s="450"/>
      <c r="DJ30" s="450"/>
      <c r="DK30" s="450"/>
      <c r="DL30" s="450"/>
      <c r="DM30" s="450"/>
      <c r="DN30" s="450"/>
      <c r="DO30" s="450"/>
      <c r="DP30" s="450"/>
      <c r="DQ30" s="450"/>
      <c r="DR30" s="450"/>
      <c r="DS30" s="450"/>
      <c r="DT30" s="450"/>
      <c r="DU30" s="450"/>
      <c r="DV30" s="450"/>
      <c r="DW30" s="450"/>
      <c r="DX30" s="450"/>
      <c r="DY30" s="450"/>
      <c r="DZ30" s="450"/>
      <c r="EA30" s="450"/>
      <c r="EB30" s="450"/>
      <c r="EC30" s="450"/>
      <c r="ED30" s="450"/>
      <c r="EE30" s="450"/>
      <c r="EF30" s="450"/>
      <c r="EG30" s="450"/>
      <c r="EH30" s="450"/>
      <c r="EI30" s="450"/>
      <c r="EJ30" s="450"/>
      <c r="EK30" s="450"/>
      <c r="EL30" s="450"/>
      <c r="EM30" s="450"/>
      <c r="EN30" s="450"/>
      <c r="EO30" s="450"/>
      <c r="EP30" s="450"/>
      <c r="EQ30" s="450"/>
      <c r="ER30" s="450"/>
      <c r="ES30" s="450"/>
      <c r="ET30" s="450"/>
      <c r="EU30" s="450"/>
      <c r="EV30" s="450"/>
      <c r="EW30" s="450"/>
      <c r="EX30" s="450"/>
      <c r="EY30" s="450"/>
      <c r="EZ30" s="450"/>
      <c r="FA30" s="450"/>
      <c r="FB30" s="450"/>
      <c r="FC30" s="450"/>
      <c r="FD30" s="450"/>
      <c r="FE30" s="450"/>
      <c r="FF30" s="450"/>
      <c r="FG30" s="450"/>
      <c r="FH30" s="450"/>
      <c r="FI30" s="450"/>
      <c r="FJ30" s="450"/>
      <c r="FK30" s="450"/>
      <c r="FL30" s="450"/>
      <c r="FM30" s="450"/>
      <c r="FN30" s="450"/>
      <c r="FO30" s="450"/>
      <c r="FP30" s="450"/>
      <c r="FQ30" s="450"/>
      <c r="FR30" s="450"/>
      <c r="FS30" s="450"/>
      <c r="FT30" s="450"/>
      <c r="FU30" s="450"/>
      <c r="FV30" s="450"/>
      <c r="FW30" s="450"/>
      <c r="FX30" s="450"/>
      <c r="FY30" s="450"/>
      <c r="FZ30" s="450"/>
      <c r="GA30" s="450"/>
      <c r="GB30" s="450"/>
      <c r="GC30" s="450"/>
      <c r="GD30" s="450"/>
      <c r="GE30" s="450"/>
      <c r="GF30" s="450"/>
      <c r="GG30" s="450"/>
      <c r="GH30" s="450"/>
      <c r="GI30" s="450"/>
      <c r="GJ30" s="450"/>
      <c r="GK30" s="450"/>
      <c r="GL30" s="450"/>
      <c r="GM30" s="450"/>
      <c r="GN30" s="450"/>
      <c r="GO30" s="450"/>
      <c r="GP30" s="450"/>
      <c r="GQ30" s="450"/>
      <c r="GR30" s="450"/>
      <c r="GS30" s="450"/>
      <c r="GT30" s="450"/>
      <c r="GU30" s="450"/>
      <c r="GV30" s="450"/>
      <c r="GW30" s="450"/>
      <c r="GX30" s="450"/>
      <c r="GY30" s="450"/>
      <c r="GZ30" s="450"/>
      <c r="HA30" s="450"/>
      <c r="HB30" s="450"/>
      <c r="HC30" s="450"/>
      <c r="HD30" s="450"/>
      <c r="HE30" s="450"/>
      <c r="HF30" s="450"/>
      <c r="HG30" s="450"/>
      <c r="HH30" s="450"/>
      <c r="HI30" s="450"/>
      <c r="HJ30" s="450"/>
      <c r="HK30" s="450"/>
      <c r="HL30" s="450"/>
      <c r="HM30" s="450"/>
      <c r="HN30" s="450"/>
      <c r="HO30" s="450"/>
      <c r="HP30" s="450"/>
      <c r="HQ30" s="450"/>
      <c r="HR30" s="450"/>
      <c r="HS30" s="450"/>
      <c r="HT30" s="450"/>
      <c r="HU30" s="450"/>
      <c r="HV30" s="450"/>
      <c r="HW30" s="450"/>
      <c r="HX30" s="450"/>
      <c r="HY30" s="450"/>
      <c r="HZ30" s="450"/>
      <c r="IA30" s="450"/>
      <c r="IB30" s="450"/>
      <c r="IC30" s="450"/>
      <c r="ID30" s="450"/>
      <c r="IE30" s="450"/>
      <c r="IF30" s="450"/>
      <c r="IG30" s="450"/>
      <c r="IH30" s="450"/>
      <c r="II30" s="450"/>
      <c r="IJ30" s="450"/>
      <c r="IK30" s="450"/>
      <c r="IL30" s="450"/>
      <c r="IM30" s="450"/>
      <c r="IN30" s="450"/>
      <c r="IO30" s="450"/>
      <c r="IP30" s="450"/>
      <c r="IQ30" s="450"/>
      <c r="IR30" s="450"/>
      <c r="IS30" s="450"/>
      <c r="IT30" s="450"/>
      <c r="IU30" s="450"/>
      <c r="IV30" s="450"/>
      <c r="IW30" s="450"/>
      <c r="IX30" s="450"/>
      <c r="IY30" s="450"/>
      <c r="IZ30" s="450"/>
    </row>
    <row r="31" s="378" customFormat="1" ht="11.8" customHeight="1" spans="1:260">
      <c r="A31" s="635" t="s">
        <v>59</v>
      </c>
      <c r="B31" s="626">
        <f>B23+B5</f>
        <v>1315246</v>
      </c>
      <c r="C31" s="626">
        <f>C23+C5</f>
        <v>1394161</v>
      </c>
      <c r="D31" s="626">
        <f>D23+D5</f>
        <v>1354704</v>
      </c>
      <c r="E31" s="626">
        <f>E23+E5</f>
        <v>1382535</v>
      </c>
      <c r="F31" s="625">
        <f t="shared" si="8"/>
        <v>102.054397122914</v>
      </c>
      <c r="G31" s="624">
        <f t="shared" si="9"/>
        <v>27831</v>
      </c>
      <c r="H31" s="625">
        <f t="shared" si="10"/>
        <v>5.11607714450378</v>
      </c>
      <c r="I31" s="624">
        <f t="shared" si="11"/>
        <v>67289</v>
      </c>
      <c r="J31" s="646"/>
      <c r="K31" s="651" t="s">
        <v>60</v>
      </c>
      <c r="L31" s="645">
        <f t="shared" ref="L31:O31" si="13">SUM(L5:L18)+SUM(L23:L29)</f>
        <v>3271013</v>
      </c>
      <c r="M31" s="645">
        <f t="shared" si="13"/>
        <v>3402103</v>
      </c>
      <c r="N31" s="645">
        <f t="shared" si="13"/>
        <v>3556582</v>
      </c>
      <c r="O31" s="645">
        <f t="shared" si="13"/>
        <v>3865350</v>
      </c>
      <c r="P31" s="625">
        <f t="shared" si="4"/>
        <v>108.681593732409</v>
      </c>
      <c r="Q31" s="647">
        <f t="shared" si="5"/>
        <v>308768</v>
      </c>
      <c r="R31" s="625">
        <f t="shared" si="12"/>
        <v>18.1698146720909</v>
      </c>
      <c r="S31" s="647">
        <f t="shared" si="7"/>
        <v>594337</v>
      </c>
      <c r="T31" s="658"/>
      <c r="U31" s="450"/>
      <c r="V31" s="450"/>
      <c r="W31" s="450"/>
      <c r="X31" s="450"/>
      <c r="Y31" s="450"/>
      <c r="Z31" s="450"/>
      <c r="AA31" s="450"/>
      <c r="AB31" s="450"/>
      <c r="AC31" s="450"/>
      <c r="AD31" s="450"/>
      <c r="AE31" s="450"/>
      <c r="AF31" s="450"/>
      <c r="AG31" s="450"/>
      <c r="AH31" s="450"/>
      <c r="AI31" s="450"/>
      <c r="AJ31" s="450"/>
      <c r="AK31" s="450"/>
      <c r="AL31" s="450"/>
      <c r="AM31" s="450"/>
      <c r="AN31" s="450"/>
      <c r="AO31" s="450"/>
      <c r="AP31" s="450"/>
      <c r="AQ31" s="450"/>
      <c r="AR31" s="450"/>
      <c r="AS31" s="450"/>
      <c r="AT31" s="450"/>
      <c r="AU31" s="450"/>
      <c r="AV31" s="450"/>
      <c r="AW31" s="450"/>
      <c r="AX31" s="450"/>
      <c r="AY31" s="450"/>
      <c r="AZ31" s="450"/>
      <c r="BA31" s="450"/>
      <c r="BB31" s="450"/>
      <c r="BC31" s="450"/>
      <c r="BD31" s="450"/>
      <c r="BE31" s="450"/>
      <c r="BF31" s="450"/>
      <c r="BG31" s="450"/>
      <c r="BH31" s="450"/>
      <c r="BI31" s="450"/>
      <c r="BJ31" s="450"/>
      <c r="BK31" s="450"/>
      <c r="BL31" s="450"/>
      <c r="BM31" s="450"/>
      <c r="BN31" s="450"/>
      <c r="BO31" s="450"/>
      <c r="BP31" s="450"/>
      <c r="BQ31" s="450"/>
      <c r="BR31" s="450"/>
      <c r="BS31" s="450"/>
      <c r="BT31" s="450"/>
      <c r="BU31" s="450"/>
      <c r="BV31" s="450"/>
      <c r="BW31" s="450"/>
      <c r="BX31" s="450"/>
      <c r="BY31" s="450"/>
      <c r="BZ31" s="450"/>
      <c r="CA31" s="450"/>
      <c r="CB31" s="450"/>
      <c r="CC31" s="450"/>
      <c r="CD31" s="450"/>
      <c r="CE31" s="450"/>
      <c r="CF31" s="450"/>
      <c r="CG31" s="450"/>
      <c r="CH31" s="450"/>
      <c r="CI31" s="450"/>
      <c r="CJ31" s="450"/>
      <c r="CK31" s="450"/>
      <c r="CL31" s="450"/>
      <c r="CM31" s="450"/>
      <c r="CN31" s="450"/>
      <c r="CO31" s="450"/>
      <c r="CP31" s="450"/>
      <c r="CQ31" s="450"/>
      <c r="CR31" s="450"/>
      <c r="CS31" s="450"/>
      <c r="CT31" s="450"/>
      <c r="CU31" s="450"/>
      <c r="CV31" s="450"/>
      <c r="CW31" s="450"/>
      <c r="CX31" s="450"/>
      <c r="CY31" s="450"/>
      <c r="CZ31" s="450"/>
      <c r="DA31" s="450"/>
      <c r="DB31" s="450"/>
      <c r="DC31" s="450"/>
      <c r="DD31" s="450"/>
      <c r="DE31" s="450"/>
      <c r="DF31" s="450"/>
      <c r="DG31" s="450"/>
      <c r="DH31" s="450"/>
      <c r="DI31" s="450"/>
      <c r="DJ31" s="450"/>
      <c r="DK31" s="450"/>
      <c r="DL31" s="450"/>
      <c r="DM31" s="450"/>
      <c r="DN31" s="450"/>
      <c r="DO31" s="450"/>
      <c r="DP31" s="450"/>
      <c r="DQ31" s="450"/>
      <c r="DR31" s="450"/>
      <c r="DS31" s="450"/>
      <c r="DT31" s="450"/>
      <c r="DU31" s="450"/>
      <c r="DV31" s="450"/>
      <c r="DW31" s="450"/>
      <c r="DX31" s="450"/>
      <c r="DY31" s="450"/>
      <c r="DZ31" s="450"/>
      <c r="EA31" s="450"/>
      <c r="EB31" s="450"/>
      <c r="EC31" s="450"/>
      <c r="ED31" s="450"/>
      <c r="EE31" s="450"/>
      <c r="EF31" s="450"/>
      <c r="EG31" s="450"/>
      <c r="EH31" s="450"/>
      <c r="EI31" s="450"/>
      <c r="EJ31" s="450"/>
      <c r="EK31" s="450"/>
      <c r="EL31" s="450"/>
      <c r="EM31" s="450"/>
      <c r="EN31" s="450"/>
      <c r="EO31" s="450"/>
      <c r="EP31" s="450"/>
      <c r="EQ31" s="450"/>
      <c r="ER31" s="450"/>
      <c r="ES31" s="450"/>
      <c r="ET31" s="450"/>
      <c r="EU31" s="450"/>
      <c r="EV31" s="450"/>
      <c r="EW31" s="450"/>
      <c r="EX31" s="450"/>
      <c r="EY31" s="450"/>
      <c r="EZ31" s="450"/>
      <c r="FA31" s="450"/>
      <c r="FB31" s="450"/>
      <c r="FC31" s="450"/>
      <c r="FD31" s="450"/>
      <c r="FE31" s="450"/>
      <c r="FF31" s="450"/>
      <c r="FG31" s="450"/>
      <c r="FH31" s="450"/>
      <c r="FI31" s="450"/>
      <c r="FJ31" s="450"/>
      <c r="FK31" s="450"/>
      <c r="FL31" s="450"/>
      <c r="FM31" s="450"/>
      <c r="FN31" s="450"/>
      <c r="FO31" s="450"/>
      <c r="FP31" s="450"/>
      <c r="FQ31" s="450"/>
      <c r="FR31" s="450"/>
      <c r="FS31" s="450"/>
      <c r="FT31" s="450"/>
      <c r="FU31" s="450"/>
      <c r="FV31" s="450"/>
      <c r="FW31" s="450"/>
      <c r="FX31" s="450"/>
      <c r="FY31" s="450"/>
      <c r="FZ31" s="450"/>
      <c r="GA31" s="450"/>
      <c r="GB31" s="450"/>
      <c r="GC31" s="450"/>
      <c r="GD31" s="450"/>
      <c r="GE31" s="450"/>
      <c r="GF31" s="450"/>
      <c r="GG31" s="450"/>
      <c r="GH31" s="450"/>
      <c r="GI31" s="450"/>
      <c r="GJ31" s="450"/>
      <c r="GK31" s="450"/>
      <c r="GL31" s="450"/>
      <c r="GM31" s="450"/>
      <c r="GN31" s="450"/>
      <c r="GO31" s="450"/>
      <c r="GP31" s="450"/>
      <c r="GQ31" s="450"/>
      <c r="GR31" s="450"/>
      <c r="GS31" s="450"/>
      <c r="GT31" s="450"/>
      <c r="GU31" s="450"/>
      <c r="GV31" s="450"/>
      <c r="GW31" s="450"/>
      <c r="GX31" s="450"/>
      <c r="GY31" s="450"/>
      <c r="GZ31" s="450"/>
      <c r="HA31" s="450"/>
      <c r="HB31" s="450"/>
      <c r="HC31" s="450"/>
      <c r="HD31" s="450"/>
      <c r="HE31" s="450"/>
      <c r="HF31" s="450"/>
      <c r="HG31" s="450"/>
      <c r="HH31" s="450"/>
      <c r="HI31" s="450"/>
      <c r="HJ31" s="450"/>
      <c r="HK31" s="450"/>
      <c r="HL31" s="450"/>
      <c r="HM31" s="450"/>
      <c r="HN31" s="450"/>
      <c r="HO31" s="450"/>
      <c r="HP31" s="450"/>
      <c r="HQ31" s="450"/>
      <c r="HR31" s="450"/>
      <c r="HS31" s="450"/>
      <c r="HT31" s="450"/>
      <c r="HU31" s="450"/>
      <c r="HV31" s="450"/>
      <c r="HW31" s="450"/>
      <c r="HX31" s="450"/>
      <c r="HY31" s="450"/>
      <c r="HZ31" s="450"/>
      <c r="IA31" s="450"/>
      <c r="IB31" s="450"/>
      <c r="IC31" s="450"/>
      <c r="ID31" s="450"/>
      <c r="IE31" s="450"/>
      <c r="IF31" s="450"/>
      <c r="IG31" s="450"/>
      <c r="IH31" s="450"/>
      <c r="II31" s="450"/>
      <c r="IJ31" s="450"/>
      <c r="IK31" s="450"/>
      <c r="IL31" s="450"/>
      <c r="IM31" s="450"/>
      <c r="IN31" s="450"/>
      <c r="IO31" s="450"/>
      <c r="IP31" s="450"/>
      <c r="IQ31" s="450"/>
      <c r="IR31" s="450"/>
      <c r="IS31" s="450"/>
      <c r="IT31" s="450"/>
      <c r="IU31" s="450"/>
      <c r="IV31" s="450"/>
      <c r="IW31" s="450"/>
      <c r="IX31" s="450"/>
      <c r="IY31" s="450"/>
      <c r="IZ31" s="450"/>
    </row>
    <row r="32" s="378" customFormat="1" ht="11.8" customHeight="1" spans="1:260">
      <c r="A32" s="635"/>
      <c r="B32" s="626"/>
      <c r="C32" s="626"/>
      <c r="D32" s="626"/>
      <c r="E32" s="626"/>
      <c r="F32" s="625"/>
      <c r="G32" s="624"/>
      <c r="H32" s="625"/>
      <c r="I32" s="624"/>
      <c r="J32" s="646"/>
      <c r="K32" s="458"/>
      <c r="L32" s="645"/>
      <c r="M32" s="645"/>
      <c r="N32" s="645"/>
      <c r="O32" s="645"/>
      <c r="P32" s="625"/>
      <c r="Q32" s="647"/>
      <c r="R32" s="625"/>
      <c r="S32" s="647"/>
      <c r="T32" s="658"/>
      <c r="U32" s="450"/>
      <c r="V32" s="450"/>
      <c r="W32" s="450"/>
      <c r="X32" s="450"/>
      <c r="Y32" s="450"/>
      <c r="Z32" s="450"/>
      <c r="AA32" s="450"/>
      <c r="AB32" s="450"/>
      <c r="AC32" s="450"/>
      <c r="AD32" s="450"/>
      <c r="AE32" s="450"/>
      <c r="AF32" s="450"/>
      <c r="AG32" s="450"/>
      <c r="AH32" s="450"/>
      <c r="AI32" s="450"/>
      <c r="AJ32" s="450"/>
      <c r="AK32" s="450"/>
      <c r="AL32" s="450"/>
      <c r="AM32" s="450"/>
      <c r="AN32" s="450"/>
      <c r="AO32" s="450"/>
      <c r="AP32" s="450"/>
      <c r="AQ32" s="450"/>
      <c r="AR32" s="450"/>
      <c r="AS32" s="450"/>
      <c r="AT32" s="450"/>
      <c r="AU32" s="450"/>
      <c r="AV32" s="450"/>
      <c r="AW32" s="450"/>
      <c r="AX32" s="450"/>
      <c r="AY32" s="450"/>
      <c r="AZ32" s="450"/>
      <c r="BA32" s="450"/>
      <c r="BB32" s="450"/>
      <c r="BC32" s="450"/>
      <c r="BD32" s="450"/>
      <c r="BE32" s="450"/>
      <c r="BF32" s="450"/>
      <c r="BG32" s="450"/>
      <c r="BH32" s="450"/>
      <c r="BI32" s="450"/>
      <c r="BJ32" s="450"/>
      <c r="BK32" s="450"/>
      <c r="BL32" s="450"/>
      <c r="BM32" s="450"/>
      <c r="BN32" s="450"/>
      <c r="BO32" s="450"/>
      <c r="BP32" s="450"/>
      <c r="BQ32" s="450"/>
      <c r="BR32" s="450"/>
      <c r="BS32" s="450"/>
      <c r="BT32" s="450"/>
      <c r="BU32" s="450"/>
      <c r="BV32" s="450"/>
      <c r="BW32" s="450"/>
      <c r="BX32" s="450"/>
      <c r="BY32" s="450"/>
      <c r="BZ32" s="450"/>
      <c r="CA32" s="450"/>
      <c r="CB32" s="450"/>
      <c r="CC32" s="450"/>
      <c r="CD32" s="450"/>
      <c r="CE32" s="450"/>
      <c r="CF32" s="450"/>
      <c r="CG32" s="450"/>
      <c r="CH32" s="450"/>
      <c r="CI32" s="450"/>
      <c r="CJ32" s="450"/>
      <c r="CK32" s="450"/>
      <c r="CL32" s="450"/>
      <c r="CM32" s="450"/>
      <c r="CN32" s="450"/>
      <c r="CO32" s="450"/>
      <c r="CP32" s="450"/>
      <c r="CQ32" s="450"/>
      <c r="CR32" s="450"/>
      <c r="CS32" s="450"/>
      <c r="CT32" s="450"/>
      <c r="CU32" s="450"/>
      <c r="CV32" s="450"/>
      <c r="CW32" s="450"/>
      <c r="CX32" s="450"/>
      <c r="CY32" s="450"/>
      <c r="CZ32" s="450"/>
      <c r="DA32" s="450"/>
      <c r="DB32" s="450"/>
      <c r="DC32" s="450"/>
      <c r="DD32" s="450"/>
      <c r="DE32" s="450"/>
      <c r="DF32" s="450"/>
      <c r="DG32" s="450"/>
      <c r="DH32" s="450"/>
      <c r="DI32" s="450"/>
      <c r="DJ32" s="450"/>
      <c r="DK32" s="450"/>
      <c r="DL32" s="450"/>
      <c r="DM32" s="450"/>
      <c r="DN32" s="450"/>
      <c r="DO32" s="450"/>
      <c r="DP32" s="450"/>
      <c r="DQ32" s="450"/>
      <c r="DR32" s="450"/>
      <c r="DS32" s="450"/>
      <c r="DT32" s="450"/>
      <c r="DU32" s="450"/>
      <c r="DV32" s="450"/>
      <c r="DW32" s="450"/>
      <c r="DX32" s="450"/>
      <c r="DY32" s="450"/>
      <c r="DZ32" s="450"/>
      <c r="EA32" s="450"/>
      <c r="EB32" s="450"/>
      <c r="EC32" s="450"/>
      <c r="ED32" s="450"/>
      <c r="EE32" s="450"/>
      <c r="EF32" s="450"/>
      <c r="EG32" s="450"/>
      <c r="EH32" s="450"/>
      <c r="EI32" s="450"/>
      <c r="EJ32" s="450"/>
      <c r="EK32" s="450"/>
      <c r="EL32" s="450"/>
      <c r="EM32" s="450"/>
      <c r="EN32" s="450"/>
      <c r="EO32" s="450"/>
      <c r="EP32" s="450"/>
      <c r="EQ32" s="450"/>
      <c r="ER32" s="450"/>
      <c r="ES32" s="450"/>
      <c r="ET32" s="450"/>
      <c r="EU32" s="450"/>
      <c r="EV32" s="450"/>
      <c r="EW32" s="450"/>
      <c r="EX32" s="450"/>
      <c r="EY32" s="450"/>
      <c r="EZ32" s="450"/>
      <c r="FA32" s="450"/>
      <c r="FB32" s="450"/>
      <c r="FC32" s="450"/>
      <c r="FD32" s="450"/>
      <c r="FE32" s="450"/>
      <c r="FF32" s="450"/>
      <c r="FG32" s="450"/>
      <c r="FH32" s="450"/>
      <c r="FI32" s="450"/>
      <c r="FJ32" s="450"/>
      <c r="FK32" s="450"/>
      <c r="FL32" s="450"/>
      <c r="FM32" s="450"/>
      <c r="FN32" s="450"/>
      <c r="FO32" s="450"/>
      <c r="FP32" s="450"/>
      <c r="FQ32" s="450"/>
      <c r="FR32" s="450"/>
      <c r="FS32" s="450"/>
      <c r="FT32" s="450"/>
      <c r="FU32" s="450"/>
      <c r="FV32" s="450"/>
      <c r="FW32" s="450"/>
      <c r="FX32" s="450"/>
      <c r="FY32" s="450"/>
      <c r="FZ32" s="450"/>
      <c r="GA32" s="450"/>
      <c r="GB32" s="450"/>
      <c r="GC32" s="450"/>
      <c r="GD32" s="450"/>
      <c r="GE32" s="450"/>
      <c r="GF32" s="450"/>
      <c r="GG32" s="450"/>
      <c r="GH32" s="450"/>
      <c r="GI32" s="450"/>
      <c r="GJ32" s="450"/>
      <c r="GK32" s="450"/>
      <c r="GL32" s="450"/>
      <c r="GM32" s="450"/>
      <c r="GN32" s="450"/>
      <c r="GO32" s="450"/>
      <c r="GP32" s="450"/>
      <c r="GQ32" s="450"/>
      <c r="GR32" s="450"/>
      <c r="GS32" s="450"/>
      <c r="GT32" s="450"/>
      <c r="GU32" s="450"/>
      <c r="GV32" s="450"/>
      <c r="GW32" s="450"/>
      <c r="GX32" s="450"/>
      <c r="GY32" s="450"/>
      <c r="GZ32" s="450"/>
      <c r="HA32" s="450"/>
      <c r="HB32" s="450"/>
      <c r="HC32" s="450"/>
      <c r="HD32" s="450"/>
      <c r="HE32" s="450"/>
      <c r="HF32" s="450"/>
      <c r="HG32" s="450"/>
      <c r="HH32" s="450"/>
      <c r="HI32" s="450"/>
      <c r="HJ32" s="450"/>
      <c r="HK32" s="450"/>
      <c r="HL32" s="450"/>
      <c r="HM32" s="450"/>
      <c r="HN32" s="450"/>
      <c r="HO32" s="450"/>
      <c r="HP32" s="450"/>
      <c r="HQ32" s="450"/>
      <c r="HR32" s="450"/>
      <c r="HS32" s="450"/>
      <c r="HT32" s="450"/>
      <c r="HU32" s="450"/>
      <c r="HV32" s="450"/>
      <c r="HW32" s="450"/>
      <c r="HX32" s="450"/>
      <c r="HY32" s="450"/>
      <c r="HZ32" s="450"/>
      <c r="IA32" s="450"/>
      <c r="IB32" s="450"/>
      <c r="IC32" s="450"/>
      <c r="ID32" s="450"/>
      <c r="IE32" s="450"/>
      <c r="IF32" s="450"/>
      <c r="IG32" s="450"/>
      <c r="IH32" s="450"/>
      <c r="II32" s="450"/>
      <c r="IJ32" s="450"/>
      <c r="IK32" s="450"/>
      <c r="IL32" s="450"/>
      <c r="IM32" s="450"/>
      <c r="IN32" s="450"/>
      <c r="IO32" s="450"/>
      <c r="IP32" s="450"/>
      <c r="IQ32" s="450"/>
      <c r="IR32" s="450"/>
      <c r="IS32" s="450"/>
      <c r="IT32" s="450"/>
      <c r="IU32" s="450"/>
      <c r="IV32" s="450"/>
      <c r="IW32" s="450"/>
      <c r="IX32" s="450"/>
      <c r="IY32" s="450"/>
      <c r="IZ32" s="450"/>
    </row>
    <row r="33" s="378" customFormat="1" ht="11.8" customHeight="1" spans="1:260">
      <c r="A33" s="577" t="s">
        <v>61</v>
      </c>
      <c r="B33" s="624">
        <v>180521</v>
      </c>
      <c r="C33" s="624">
        <v>180521</v>
      </c>
      <c r="D33" s="624">
        <v>180521</v>
      </c>
      <c r="E33" s="626">
        <v>180521</v>
      </c>
      <c r="F33" s="625"/>
      <c r="G33" s="624"/>
      <c r="H33" s="625"/>
      <c r="I33" s="624"/>
      <c r="J33" s="646"/>
      <c r="K33" s="458" t="s">
        <v>62</v>
      </c>
      <c r="L33" s="645">
        <v>124880</v>
      </c>
      <c r="M33" s="645">
        <v>78690</v>
      </c>
      <c r="N33" s="645">
        <v>199729</v>
      </c>
      <c r="O33" s="645">
        <v>172067</v>
      </c>
      <c r="P33" s="625"/>
      <c r="Q33" s="647">
        <f t="shared" ref="Q33:Q36" si="14">+O33-N33</f>
        <v>-27662</v>
      </c>
      <c r="R33" s="625"/>
      <c r="S33" s="647">
        <f t="shared" si="7"/>
        <v>47187</v>
      </c>
      <c r="T33" s="658"/>
      <c r="U33" s="660"/>
      <c r="V33" s="450"/>
      <c r="W33" s="450"/>
      <c r="X33" s="450"/>
      <c r="Y33" s="450"/>
      <c r="Z33" s="450"/>
      <c r="AA33" s="450"/>
      <c r="AB33" s="450"/>
      <c r="AC33" s="450"/>
      <c r="AD33" s="450"/>
      <c r="AE33" s="450"/>
      <c r="AF33" s="450"/>
      <c r="AG33" s="450"/>
      <c r="AH33" s="450"/>
      <c r="AI33" s="450"/>
      <c r="AJ33" s="450"/>
      <c r="AK33" s="450"/>
      <c r="AL33" s="450"/>
      <c r="AM33" s="450"/>
      <c r="AN33" s="450"/>
      <c r="AO33" s="450"/>
      <c r="AP33" s="450"/>
      <c r="AQ33" s="450"/>
      <c r="AR33" s="450"/>
      <c r="AS33" s="450"/>
      <c r="AT33" s="450"/>
      <c r="AU33" s="450"/>
      <c r="AV33" s="450"/>
      <c r="AW33" s="450"/>
      <c r="AX33" s="450"/>
      <c r="AY33" s="450"/>
      <c r="AZ33" s="450"/>
      <c r="BA33" s="450"/>
      <c r="BB33" s="450"/>
      <c r="BC33" s="450"/>
      <c r="BD33" s="450"/>
      <c r="BE33" s="450"/>
      <c r="BF33" s="450"/>
      <c r="BG33" s="450"/>
      <c r="BH33" s="450"/>
      <c r="BI33" s="450"/>
      <c r="BJ33" s="450"/>
      <c r="BK33" s="450"/>
      <c r="BL33" s="450"/>
      <c r="BM33" s="450"/>
      <c r="BN33" s="450"/>
      <c r="BO33" s="450"/>
      <c r="BP33" s="450"/>
      <c r="BQ33" s="450"/>
      <c r="BR33" s="450"/>
      <c r="BS33" s="450"/>
      <c r="BT33" s="450"/>
      <c r="BU33" s="450"/>
      <c r="BV33" s="450"/>
      <c r="BW33" s="450"/>
      <c r="BX33" s="450"/>
      <c r="BY33" s="450"/>
      <c r="BZ33" s="450"/>
      <c r="CA33" s="450"/>
      <c r="CB33" s="450"/>
      <c r="CC33" s="450"/>
      <c r="CD33" s="450"/>
      <c r="CE33" s="450"/>
      <c r="CF33" s="450"/>
      <c r="CG33" s="450"/>
      <c r="CH33" s="450"/>
      <c r="CI33" s="450"/>
      <c r="CJ33" s="450"/>
      <c r="CK33" s="450"/>
      <c r="CL33" s="450"/>
      <c r="CM33" s="450"/>
      <c r="CN33" s="450"/>
      <c r="CO33" s="450"/>
      <c r="CP33" s="450"/>
      <c r="CQ33" s="450"/>
      <c r="CR33" s="450"/>
      <c r="CS33" s="450"/>
      <c r="CT33" s="450"/>
      <c r="CU33" s="450"/>
      <c r="CV33" s="450"/>
      <c r="CW33" s="450"/>
      <c r="CX33" s="450"/>
      <c r="CY33" s="450"/>
      <c r="CZ33" s="450"/>
      <c r="DA33" s="450"/>
      <c r="DB33" s="450"/>
      <c r="DC33" s="450"/>
      <c r="DD33" s="450"/>
      <c r="DE33" s="450"/>
      <c r="DF33" s="450"/>
      <c r="DG33" s="450"/>
      <c r="DH33" s="450"/>
      <c r="DI33" s="450"/>
      <c r="DJ33" s="450"/>
      <c r="DK33" s="450"/>
      <c r="DL33" s="450"/>
      <c r="DM33" s="450"/>
      <c r="DN33" s="450"/>
      <c r="DO33" s="450"/>
      <c r="DP33" s="450"/>
      <c r="DQ33" s="450"/>
      <c r="DR33" s="450"/>
      <c r="DS33" s="450"/>
      <c r="DT33" s="450"/>
      <c r="DU33" s="450"/>
      <c r="DV33" s="450"/>
      <c r="DW33" s="450"/>
      <c r="DX33" s="450"/>
      <c r="DY33" s="450"/>
      <c r="DZ33" s="450"/>
      <c r="EA33" s="450"/>
      <c r="EB33" s="450"/>
      <c r="EC33" s="450"/>
      <c r="ED33" s="450"/>
      <c r="EE33" s="450"/>
      <c r="EF33" s="450"/>
      <c r="EG33" s="450"/>
      <c r="EH33" s="450"/>
      <c r="EI33" s="450"/>
      <c r="EJ33" s="450"/>
      <c r="EK33" s="450"/>
      <c r="EL33" s="450"/>
      <c r="EM33" s="450"/>
      <c r="EN33" s="450"/>
      <c r="EO33" s="450"/>
      <c r="EP33" s="450"/>
      <c r="EQ33" s="450"/>
      <c r="ER33" s="450"/>
      <c r="ES33" s="450"/>
      <c r="ET33" s="450"/>
      <c r="EU33" s="450"/>
      <c r="EV33" s="450"/>
      <c r="EW33" s="450"/>
      <c r="EX33" s="450"/>
      <c r="EY33" s="450"/>
      <c r="EZ33" s="450"/>
      <c r="FA33" s="450"/>
      <c r="FB33" s="450"/>
      <c r="FC33" s="450"/>
      <c r="FD33" s="450"/>
      <c r="FE33" s="450"/>
      <c r="FF33" s="450"/>
      <c r="FG33" s="450"/>
      <c r="FH33" s="450"/>
      <c r="FI33" s="450"/>
      <c r="FJ33" s="450"/>
      <c r="FK33" s="450"/>
      <c r="FL33" s="450"/>
      <c r="FM33" s="450"/>
      <c r="FN33" s="450"/>
      <c r="FO33" s="450"/>
      <c r="FP33" s="450"/>
      <c r="FQ33" s="450"/>
      <c r="FR33" s="450"/>
      <c r="FS33" s="450"/>
      <c r="FT33" s="450"/>
      <c r="FU33" s="450"/>
      <c r="FV33" s="450"/>
      <c r="FW33" s="450"/>
      <c r="FX33" s="450"/>
      <c r="FY33" s="450"/>
      <c r="FZ33" s="450"/>
      <c r="GA33" s="450"/>
      <c r="GB33" s="450"/>
      <c r="GC33" s="450"/>
      <c r="GD33" s="450"/>
      <c r="GE33" s="450"/>
      <c r="GF33" s="450"/>
      <c r="GG33" s="450"/>
      <c r="GH33" s="450"/>
      <c r="GI33" s="450"/>
      <c r="GJ33" s="450"/>
      <c r="GK33" s="450"/>
      <c r="GL33" s="450"/>
      <c r="GM33" s="450"/>
      <c r="GN33" s="450"/>
      <c r="GO33" s="450"/>
      <c r="GP33" s="450"/>
      <c r="GQ33" s="450"/>
      <c r="GR33" s="450"/>
      <c r="GS33" s="450"/>
      <c r="GT33" s="450"/>
      <c r="GU33" s="450"/>
      <c r="GV33" s="450"/>
      <c r="GW33" s="450"/>
      <c r="GX33" s="450"/>
      <c r="GY33" s="450"/>
      <c r="GZ33" s="450"/>
      <c r="HA33" s="450"/>
      <c r="HB33" s="450"/>
      <c r="HC33" s="450"/>
      <c r="HD33" s="450"/>
      <c r="HE33" s="450"/>
      <c r="HF33" s="450"/>
      <c r="HG33" s="450"/>
      <c r="HH33" s="450"/>
      <c r="HI33" s="450"/>
      <c r="HJ33" s="450"/>
      <c r="HK33" s="450"/>
      <c r="HL33" s="450"/>
      <c r="HM33" s="450"/>
      <c r="HN33" s="450"/>
      <c r="HO33" s="450"/>
      <c r="HP33" s="450"/>
      <c r="HQ33" s="450"/>
      <c r="HR33" s="450"/>
      <c r="HS33" s="450"/>
      <c r="HT33" s="450"/>
      <c r="HU33" s="450"/>
      <c r="HV33" s="450"/>
      <c r="HW33" s="450"/>
      <c r="HX33" s="450"/>
      <c r="HY33" s="450"/>
      <c r="HZ33" s="450"/>
      <c r="IA33" s="450"/>
      <c r="IB33" s="450"/>
      <c r="IC33" s="450"/>
      <c r="ID33" s="450"/>
      <c r="IE33" s="450"/>
      <c r="IF33" s="450"/>
      <c r="IG33" s="450"/>
      <c r="IH33" s="450"/>
      <c r="II33" s="450"/>
      <c r="IJ33" s="450"/>
      <c r="IK33" s="450"/>
      <c r="IL33" s="450"/>
      <c r="IM33" s="450"/>
      <c r="IN33" s="450"/>
      <c r="IO33" s="450"/>
      <c r="IP33" s="450"/>
      <c r="IQ33" s="450"/>
      <c r="IR33" s="450"/>
      <c r="IS33" s="450"/>
      <c r="IT33" s="450"/>
      <c r="IU33" s="450"/>
      <c r="IV33" s="450"/>
      <c r="IW33" s="450"/>
      <c r="IX33" s="450"/>
      <c r="IY33" s="450"/>
      <c r="IZ33" s="450"/>
    </row>
    <row r="34" s="378" customFormat="1" ht="11.8" customHeight="1" spans="1:260">
      <c r="A34" s="577" t="s">
        <v>63</v>
      </c>
      <c r="B34" s="624">
        <v>1386469</v>
      </c>
      <c r="C34" s="624">
        <v>1205361</v>
      </c>
      <c r="D34" s="624">
        <v>1220718</v>
      </c>
      <c r="E34" s="626">
        <v>1643262</v>
      </c>
      <c r="F34" s="625"/>
      <c r="G34" s="624">
        <f t="shared" ref="G34:G37" si="15">+E34-D34</f>
        <v>422544</v>
      </c>
      <c r="H34" s="625"/>
      <c r="I34" s="624">
        <f t="shared" ref="I34:I40" si="16">E34-B34</f>
        <v>256793</v>
      </c>
      <c r="J34" s="646"/>
      <c r="K34" s="459" t="s">
        <v>64</v>
      </c>
      <c r="L34" s="645">
        <v>47997</v>
      </c>
      <c r="M34" s="645">
        <v>46865</v>
      </c>
      <c r="N34" s="645">
        <v>47200</v>
      </c>
      <c r="O34" s="645">
        <v>44701</v>
      </c>
      <c r="P34" s="625"/>
      <c r="Q34" s="647">
        <f t="shared" si="14"/>
        <v>-2499</v>
      </c>
      <c r="R34" s="625"/>
      <c r="S34" s="647">
        <f t="shared" si="7"/>
        <v>-3296</v>
      </c>
      <c r="T34" s="658"/>
      <c r="U34" s="450"/>
      <c r="V34" s="450"/>
      <c r="W34" s="450"/>
      <c r="X34" s="450"/>
      <c r="Y34" s="450"/>
      <c r="Z34" s="450"/>
      <c r="AA34" s="450"/>
      <c r="AB34" s="450"/>
      <c r="AC34" s="450"/>
      <c r="AD34" s="450"/>
      <c r="AE34" s="450"/>
      <c r="AF34" s="450"/>
      <c r="AG34" s="450"/>
      <c r="AH34" s="450"/>
      <c r="AI34" s="450"/>
      <c r="AJ34" s="450"/>
      <c r="AK34" s="450"/>
      <c r="AL34" s="450"/>
      <c r="AM34" s="450"/>
      <c r="AN34" s="450"/>
      <c r="AO34" s="450"/>
      <c r="AP34" s="450"/>
      <c r="AQ34" s="450"/>
      <c r="AR34" s="450"/>
      <c r="AS34" s="450"/>
      <c r="AT34" s="450"/>
      <c r="AU34" s="450"/>
      <c r="AV34" s="450"/>
      <c r="AW34" s="450"/>
      <c r="AX34" s="450"/>
      <c r="AY34" s="450"/>
      <c r="AZ34" s="450"/>
      <c r="BA34" s="450"/>
      <c r="BB34" s="450"/>
      <c r="BC34" s="450"/>
      <c r="BD34" s="450"/>
      <c r="BE34" s="450"/>
      <c r="BF34" s="450"/>
      <c r="BG34" s="450"/>
      <c r="BH34" s="450"/>
      <c r="BI34" s="450"/>
      <c r="BJ34" s="450"/>
      <c r="BK34" s="450"/>
      <c r="BL34" s="450"/>
      <c r="BM34" s="450"/>
      <c r="BN34" s="450"/>
      <c r="BO34" s="450"/>
      <c r="BP34" s="450"/>
      <c r="BQ34" s="450"/>
      <c r="BR34" s="450"/>
      <c r="BS34" s="450"/>
      <c r="BT34" s="450"/>
      <c r="BU34" s="450"/>
      <c r="BV34" s="450"/>
      <c r="BW34" s="450"/>
      <c r="BX34" s="450"/>
      <c r="BY34" s="450"/>
      <c r="BZ34" s="450"/>
      <c r="CA34" s="450"/>
      <c r="CB34" s="450"/>
      <c r="CC34" s="450"/>
      <c r="CD34" s="450"/>
      <c r="CE34" s="450"/>
      <c r="CF34" s="450"/>
      <c r="CG34" s="450"/>
      <c r="CH34" s="450"/>
      <c r="CI34" s="450"/>
      <c r="CJ34" s="450"/>
      <c r="CK34" s="450"/>
      <c r="CL34" s="450"/>
      <c r="CM34" s="450"/>
      <c r="CN34" s="450"/>
      <c r="CO34" s="450"/>
      <c r="CP34" s="450"/>
      <c r="CQ34" s="450"/>
      <c r="CR34" s="450"/>
      <c r="CS34" s="450"/>
      <c r="CT34" s="450"/>
      <c r="CU34" s="450"/>
      <c r="CV34" s="450"/>
      <c r="CW34" s="450"/>
      <c r="CX34" s="450"/>
      <c r="CY34" s="450"/>
      <c r="CZ34" s="450"/>
      <c r="DA34" s="450"/>
      <c r="DB34" s="450"/>
      <c r="DC34" s="450"/>
      <c r="DD34" s="450"/>
      <c r="DE34" s="450"/>
      <c r="DF34" s="450"/>
      <c r="DG34" s="450"/>
      <c r="DH34" s="450"/>
      <c r="DI34" s="450"/>
      <c r="DJ34" s="450"/>
      <c r="DK34" s="450"/>
      <c r="DL34" s="450"/>
      <c r="DM34" s="450"/>
      <c r="DN34" s="450"/>
      <c r="DO34" s="450"/>
      <c r="DP34" s="450"/>
      <c r="DQ34" s="450"/>
      <c r="DR34" s="450"/>
      <c r="DS34" s="450"/>
      <c r="DT34" s="450"/>
      <c r="DU34" s="450"/>
      <c r="DV34" s="450"/>
      <c r="DW34" s="450"/>
      <c r="DX34" s="450"/>
      <c r="DY34" s="450"/>
      <c r="DZ34" s="450"/>
      <c r="EA34" s="450"/>
      <c r="EB34" s="450"/>
      <c r="EC34" s="450"/>
      <c r="ED34" s="450"/>
      <c r="EE34" s="450"/>
      <c r="EF34" s="450"/>
      <c r="EG34" s="450"/>
      <c r="EH34" s="450"/>
      <c r="EI34" s="450"/>
      <c r="EJ34" s="450"/>
      <c r="EK34" s="450"/>
      <c r="EL34" s="450"/>
      <c r="EM34" s="450"/>
      <c r="EN34" s="450"/>
      <c r="EO34" s="450"/>
      <c r="EP34" s="450"/>
      <c r="EQ34" s="450"/>
      <c r="ER34" s="450"/>
      <c r="ES34" s="450"/>
      <c r="ET34" s="450"/>
      <c r="EU34" s="450"/>
      <c r="EV34" s="450"/>
      <c r="EW34" s="450"/>
      <c r="EX34" s="450"/>
      <c r="EY34" s="450"/>
      <c r="EZ34" s="450"/>
      <c r="FA34" s="450"/>
      <c r="FB34" s="450"/>
      <c r="FC34" s="450"/>
      <c r="FD34" s="450"/>
      <c r="FE34" s="450"/>
      <c r="FF34" s="450"/>
      <c r="FG34" s="450"/>
      <c r="FH34" s="450"/>
      <c r="FI34" s="450"/>
      <c r="FJ34" s="450"/>
      <c r="FK34" s="450"/>
      <c r="FL34" s="450"/>
      <c r="FM34" s="450"/>
      <c r="FN34" s="450"/>
      <c r="FO34" s="450"/>
      <c r="FP34" s="450"/>
      <c r="FQ34" s="450"/>
      <c r="FR34" s="450"/>
      <c r="FS34" s="450"/>
      <c r="FT34" s="450"/>
      <c r="FU34" s="450"/>
      <c r="FV34" s="450"/>
      <c r="FW34" s="450"/>
      <c r="FX34" s="450"/>
      <c r="FY34" s="450"/>
      <c r="FZ34" s="450"/>
      <c r="GA34" s="450"/>
      <c r="GB34" s="450"/>
      <c r="GC34" s="450"/>
      <c r="GD34" s="450"/>
      <c r="GE34" s="450"/>
      <c r="GF34" s="450"/>
      <c r="GG34" s="450"/>
      <c r="GH34" s="450"/>
      <c r="GI34" s="450"/>
      <c r="GJ34" s="450"/>
      <c r="GK34" s="450"/>
      <c r="GL34" s="450"/>
      <c r="GM34" s="450"/>
      <c r="GN34" s="450"/>
      <c r="GO34" s="450"/>
      <c r="GP34" s="450"/>
      <c r="GQ34" s="450"/>
      <c r="GR34" s="450"/>
      <c r="GS34" s="450"/>
      <c r="GT34" s="450"/>
      <c r="GU34" s="450"/>
      <c r="GV34" s="450"/>
      <c r="GW34" s="450"/>
      <c r="GX34" s="450"/>
      <c r="GY34" s="450"/>
      <c r="GZ34" s="450"/>
      <c r="HA34" s="450"/>
      <c r="HB34" s="450"/>
      <c r="HC34" s="450"/>
      <c r="HD34" s="450"/>
      <c r="HE34" s="450"/>
      <c r="HF34" s="450"/>
      <c r="HG34" s="450"/>
      <c r="HH34" s="450"/>
      <c r="HI34" s="450"/>
      <c r="HJ34" s="450"/>
      <c r="HK34" s="450"/>
      <c r="HL34" s="450"/>
      <c r="HM34" s="450"/>
      <c r="HN34" s="450"/>
      <c r="HO34" s="450"/>
      <c r="HP34" s="450"/>
      <c r="HQ34" s="450"/>
      <c r="HR34" s="450"/>
      <c r="HS34" s="450"/>
      <c r="HT34" s="450"/>
      <c r="HU34" s="450"/>
      <c r="HV34" s="450"/>
      <c r="HW34" s="450"/>
      <c r="HX34" s="450"/>
      <c r="HY34" s="450"/>
      <c r="HZ34" s="450"/>
      <c r="IA34" s="450"/>
      <c r="IB34" s="450"/>
      <c r="IC34" s="450"/>
      <c r="ID34" s="450"/>
      <c r="IE34" s="450"/>
      <c r="IF34" s="450"/>
      <c r="IG34" s="450"/>
      <c r="IH34" s="450"/>
      <c r="II34" s="450"/>
      <c r="IJ34" s="450"/>
      <c r="IK34" s="450"/>
      <c r="IL34" s="450"/>
      <c r="IM34" s="450"/>
      <c r="IN34" s="450"/>
      <c r="IO34" s="450"/>
      <c r="IP34" s="450"/>
      <c r="IQ34" s="450"/>
      <c r="IR34" s="450"/>
      <c r="IS34" s="450"/>
      <c r="IT34" s="450"/>
      <c r="IU34" s="450"/>
      <c r="IV34" s="450"/>
      <c r="IW34" s="450"/>
      <c r="IX34" s="450"/>
      <c r="IY34" s="450"/>
      <c r="IZ34" s="450"/>
    </row>
    <row r="35" s="378" customFormat="1" ht="11.8" customHeight="1" spans="1:260">
      <c r="A35" s="577" t="s">
        <v>65</v>
      </c>
      <c r="B35" s="624">
        <v>41198</v>
      </c>
      <c r="C35" s="624">
        <v>25000</v>
      </c>
      <c r="D35" s="624">
        <v>119059</v>
      </c>
      <c r="E35" s="624">
        <v>119059</v>
      </c>
      <c r="F35" s="625"/>
      <c r="G35" s="624"/>
      <c r="H35" s="625"/>
      <c r="I35" s="624">
        <f t="shared" si="16"/>
        <v>77861</v>
      </c>
      <c r="J35" s="646"/>
      <c r="K35" s="458" t="s">
        <v>66</v>
      </c>
      <c r="L35" s="645">
        <v>115691</v>
      </c>
      <c r="M35" s="645"/>
      <c r="N35" s="645">
        <v>5428</v>
      </c>
      <c r="O35" s="645">
        <v>91436</v>
      </c>
      <c r="P35" s="625"/>
      <c r="Q35" s="647">
        <f t="shared" si="14"/>
        <v>86008</v>
      </c>
      <c r="R35" s="625"/>
      <c r="S35" s="647">
        <f t="shared" si="7"/>
        <v>-24255</v>
      </c>
      <c r="T35" s="658"/>
      <c r="U35" s="450"/>
      <c r="V35" s="450"/>
      <c r="W35" s="450"/>
      <c r="X35" s="450"/>
      <c r="Y35" s="450"/>
      <c r="Z35" s="450"/>
      <c r="AA35" s="450"/>
      <c r="AB35" s="450"/>
      <c r="AC35" s="450"/>
      <c r="AD35" s="450"/>
      <c r="AE35" s="450"/>
      <c r="AF35" s="450"/>
      <c r="AG35" s="450"/>
      <c r="AH35" s="450"/>
      <c r="AI35" s="450"/>
      <c r="AJ35" s="450"/>
      <c r="AK35" s="450"/>
      <c r="AL35" s="450"/>
      <c r="AM35" s="450"/>
      <c r="AN35" s="450"/>
      <c r="AO35" s="450"/>
      <c r="AP35" s="450"/>
      <c r="AQ35" s="450"/>
      <c r="AR35" s="450"/>
      <c r="AS35" s="450"/>
      <c r="AT35" s="450"/>
      <c r="AU35" s="450"/>
      <c r="AV35" s="450"/>
      <c r="AW35" s="450"/>
      <c r="AX35" s="450"/>
      <c r="AY35" s="450"/>
      <c r="AZ35" s="450"/>
      <c r="BA35" s="450"/>
      <c r="BB35" s="450"/>
      <c r="BC35" s="450"/>
      <c r="BD35" s="450"/>
      <c r="BE35" s="450"/>
      <c r="BF35" s="450"/>
      <c r="BG35" s="450"/>
      <c r="BH35" s="450"/>
      <c r="BI35" s="450"/>
      <c r="BJ35" s="450"/>
      <c r="BK35" s="450"/>
      <c r="BL35" s="450"/>
      <c r="BM35" s="450"/>
      <c r="BN35" s="450"/>
      <c r="BO35" s="450"/>
      <c r="BP35" s="450"/>
      <c r="BQ35" s="450"/>
      <c r="BR35" s="450"/>
      <c r="BS35" s="450"/>
      <c r="BT35" s="450"/>
      <c r="BU35" s="450"/>
      <c r="BV35" s="450"/>
      <c r="BW35" s="450"/>
      <c r="BX35" s="450"/>
      <c r="BY35" s="450"/>
      <c r="BZ35" s="450"/>
      <c r="CA35" s="450"/>
      <c r="CB35" s="450"/>
      <c r="CC35" s="450"/>
      <c r="CD35" s="450"/>
      <c r="CE35" s="450"/>
      <c r="CF35" s="450"/>
      <c r="CG35" s="450"/>
      <c r="CH35" s="450"/>
      <c r="CI35" s="450"/>
      <c r="CJ35" s="450"/>
      <c r="CK35" s="450"/>
      <c r="CL35" s="450"/>
      <c r="CM35" s="450"/>
      <c r="CN35" s="450"/>
      <c r="CO35" s="450"/>
      <c r="CP35" s="450"/>
      <c r="CQ35" s="450"/>
      <c r="CR35" s="450"/>
      <c r="CS35" s="450"/>
      <c r="CT35" s="450"/>
      <c r="CU35" s="450"/>
      <c r="CV35" s="450"/>
      <c r="CW35" s="450"/>
      <c r="CX35" s="450"/>
      <c r="CY35" s="450"/>
      <c r="CZ35" s="450"/>
      <c r="DA35" s="450"/>
      <c r="DB35" s="450"/>
      <c r="DC35" s="450"/>
      <c r="DD35" s="450"/>
      <c r="DE35" s="450"/>
      <c r="DF35" s="450"/>
      <c r="DG35" s="450"/>
      <c r="DH35" s="450"/>
      <c r="DI35" s="450"/>
      <c r="DJ35" s="450"/>
      <c r="DK35" s="450"/>
      <c r="DL35" s="450"/>
      <c r="DM35" s="450"/>
      <c r="DN35" s="450"/>
      <c r="DO35" s="450"/>
      <c r="DP35" s="450"/>
      <c r="DQ35" s="450"/>
      <c r="DR35" s="450"/>
      <c r="DS35" s="450"/>
      <c r="DT35" s="450"/>
      <c r="DU35" s="450"/>
      <c r="DV35" s="450"/>
      <c r="DW35" s="450"/>
      <c r="DX35" s="450"/>
      <c r="DY35" s="450"/>
      <c r="DZ35" s="450"/>
      <c r="EA35" s="450"/>
      <c r="EB35" s="450"/>
      <c r="EC35" s="450"/>
      <c r="ED35" s="450"/>
      <c r="EE35" s="450"/>
      <c r="EF35" s="450"/>
      <c r="EG35" s="450"/>
      <c r="EH35" s="450"/>
      <c r="EI35" s="450"/>
      <c r="EJ35" s="450"/>
      <c r="EK35" s="450"/>
      <c r="EL35" s="450"/>
      <c r="EM35" s="450"/>
      <c r="EN35" s="450"/>
      <c r="EO35" s="450"/>
      <c r="EP35" s="450"/>
      <c r="EQ35" s="450"/>
      <c r="ER35" s="450"/>
      <c r="ES35" s="450"/>
      <c r="ET35" s="450"/>
      <c r="EU35" s="450"/>
      <c r="EV35" s="450"/>
      <c r="EW35" s="450"/>
      <c r="EX35" s="450"/>
      <c r="EY35" s="450"/>
      <c r="EZ35" s="450"/>
      <c r="FA35" s="450"/>
      <c r="FB35" s="450"/>
      <c r="FC35" s="450"/>
      <c r="FD35" s="450"/>
      <c r="FE35" s="450"/>
      <c r="FF35" s="450"/>
      <c r="FG35" s="450"/>
      <c r="FH35" s="450"/>
      <c r="FI35" s="450"/>
      <c r="FJ35" s="450"/>
      <c r="FK35" s="450"/>
      <c r="FL35" s="450"/>
      <c r="FM35" s="450"/>
      <c r="FN35" s="450"/>
      <c r="FO35" s="450"/>
      <c r="FP35" s="450"/>
      <c r="FQ35" s="450"/>
      <c r="FR35" s="450"/>
      <c r="FS35" s="450"/>
      <c r="FT35" s="450"/>
      <c r="FU35" s="450"/>
      <c r="FV35" s="450"/>
      <c r="FW35" s="450"/>
      <c r="FX35" s="450"/>
      <c r="FY35" s="450"/>
      <c r="FZ35" s="450"/>
      <c r="GA35" s="450"/>
      <c r="GB35" s="450"/>
      <c r="GC35" s="450"/>
      <c r="GD35" s="450"/>
      <c r="GE35" s="450"/>
      <c r="GF35" s="450"/>
      <c r="GG35" s="450"/>
      <c r="GH35" s="450"/>
      <c r="GI35" s="450"/>
      <c r="GJ35" s="450"/>
      <c r="GK35" s="450"/>
      <c r="GL35" s="450"/>
      <c r="GM35" s="450"/>
      <c r="GN35" s="450"/>
      <c r="GO35" s="450"/>
      <c r="GP35" s="450"/>
      <c r="GQ35" s="450"/>
      <c r="GR35" s="450"/>
      <c r="GS35" s="450"/>
      <c r="GT35" s="450"/>
      <c r="GU35" s="450"/>
      <c r="GV35" s="450"/>
      <c r="GW35" s="450"/>
      <c r="GX35" s="450"/>
      <c r="GY35" s="450"/>
      <c r="GZ35" s="450"/>
      <c r="HA35" s="450"/>
      <c r="HB35" s="450"/>
      <c r="HC35" s="450"/>
      <c r="HD35" s="450"/>
      <c r="HE35" s="450"/>
      <c r="HF35" s="450"/>
      <c r="HG35" s="450"/>
      <c r="HH35" s="450"/>
      <c r="HI35" s="450"/>
      <c r="HJ35" s="450"/>
      <c r="HK35" s="450"/>
      <c r="HL35" s="450"/>
      <c r="HM35" s="450"/>
      <c r="HN35" s="450"/>
      <c r="HO35" s="450"/>
      <c r="HP35" s="450"/>
      <c r="HQ35" s="450"/>
      <c r="HR35" s="450"/>
      <c r="HS35" s="450"/>
      <c r="HT35" s="450"/>
      <c r="HU35" s="450"/>
      <c r="HV35" s="450"/>
      <c r="HW35" s="450"/>
      <c r="HX35" s="450"/>
      <c r="HY35" s="450"/>
      <c r="HZ35" s="450"/>
      <c r="IA35" s="450"/>
      <c r="IB35" s="450"/>
      <c r="IC35" s="450"/>
      <c r="ID35" s="450"/>
      <c r="IE35" s="450"/>
      <c r="IF35" s="450"/>
      <c r="IG35" s="450"/>
      <c r="IH35" s="450"/>
      <c r="II35" s="450"/>
      <c r="IJ35" s="450"/>
      <c r="IK35" s="450"/>
      <c r="IL35" s="450"/>
      <c r="IM35" s="450"/>
      <c r="IN35" s="450"/>
      <c r="IO35" s="450"/>
      <c r="IP35" s="450"/>
      <c r="IQ35" s="450"/>
      <c r="IR35" s="450"/>
      <c r="IS35" s="450"/>
      <c r="IT35" s="450"/>
      <c r="IU35" s="450"/>
      <c r="IV35" s="450"/>
      <c r="IW35" s="450"/>
      <c r="IX35" s="450"/>
      <c r="IY35" s="450"/>
      <c r="IZ35" s="450"/>
    </row>
    <row r="36" s="378" customFormat="1" ht="11.8" customHeight="1" spans="1:260">
      <c r="A36" s="577" t="s">
        <v>67</v>
      </c>
      <c r="B36" s="624">
        <v>102712</v>
      </c>
      <c r="C36" s="624">
        <v>126546</v>
      </c>
      <c r="D36" s="624">
        <v>151836</v>
      </c>
      <c r="E36" s="624">
        <v>124492</v>
      </c>
      <c r="F36" s="625"/>
      <c r="G36" s="624">
        <f t="shared" si="15"/>
        <v>-27344</v>
      </c>
      <c r="H36" s="625"/>
      <c r="I36" s="624">
        <f t="shared" si="16"/>
        <v>21780</v>
      </c>
      <c r="J36" s="646"/>
      <c r="K36" s="458" t="s">
        <v>68</v>
      </c>
      <c r="L36" s="645"/>
      <c r="M36" s="645"/>
      <c r="N36" s="645"/>
      <c r="O36" s="645">
        <v>12391</v>
      </c>
      <c r="P36" s="625"/>
      <c r="Q36" s="647">
        <f t="shared" si="14"/>
        <v>12391</v>
      </c>
      <c r="R36" s="625"/>
      <c r="S36" s="647">
        <f t="shared" si="7"/>
        <v>12391</v>
      </c>
      <c r="T36" s="658"/>
      <c r="U36" s="450"/>
      <c r="V36" s="450"/>
      <c r="W36" s="450"/>
      <c r="X36" s="450"/>
      <c r="Y36" s="450"/>
      <c r="Z36" s="450"/>
      <c r="AA36" s="450"/>
      <c r="AB36" s="450"/>
      <c r="AC36" s="450"/>
      <c r="AD36" s="450"/>
      <c r="AE36" s="450"/>
      <c r="AF36" s="450"/>
      <c r="AG36" s="450"/>
      <c r="AH36" s="450"/>
      <c r="AI36" s="450"/>
      <c r="AJ36" s="450"/>
      <c r="AK36" s="450"/>
      <c r="AL36" s="450"/>
      <c r="AM36" s="450"/>
      <c r="AN36" s="450"/>
      <c r="AO36" s="450"/>
      <c r="AP36" s="450"/>
      <c r="AQ36" s="450"/>
      <c r="AR36" s="450"/>
      <c r="AS36" s="450"/>
      <c r="AT36" s="450"/>
      <c r="AU36" s="450"/>
      <c r="AV36" s="450"/>
      <c r="AW36" s="450"/>
      <c r="AX36" s="450"/>
      <c r="AY36" s="450"/>
      <c r="AZ36" s="450"/>
      <c r="BA36" s="450"/>
      <c r="BB36" s="450"/>
      <c r="BC36" s="450"/>
      <c r="BD36" s="450"/>
      <c r="BE36" s="450"/>
      <c r="BF36" s="450"/>
      <c r="BG36" s="450"/>
      <c r="BH36" s="450"/>
      <c r="BI36" s="450"/>
      <c r="BJ36" s="450"/>
      <c r="BK36" s="450"/>
      <c r="BL36" s="450"/>
      <c r="BM36" s="450"/>
      <c r="BN36" s="450"/>
      <c r="BO36" s="450"/>
      <c r="BP36" s="450"/>
      <c r="BQ36" s="450"/>
      <c r="BR36" s="450"/>
      <c r="BS36" s="450"/>
      <c r="BT36" s="450"/>
      <c r="BU36" s="450"/>
      <c r="BV36" s="450"/>
      <c r="BW36" s="450"/>
      <c r="BX36" s="450"/>
      <c r="BY36" s="450"/>
      <c r="BZ36" s="450"/>
      <c r="CA36" s="450"/>
      <c r="CB36" s="450"/>
      <c r="CC36" s="450"/>
      <c r="CD36" s="450"/>
      <c r="CE36" s="450"/>
      <c r="CF36" s="450"/>
      <c r="CG36" s="450"/>
      <c r="CH36" s="450"/>
      <c r="CI36" s="450"/>
      <c r="CJ36" s="450"/>
      <c r="CK36" s="450"/>
      <c r="CL36" s="450"/>
      <c r="CM36" s="450"/>
      <c r="CN36" s="450"/>
      <c r="CO36" s="450"/>
      <c r="CP36" s="450"/>
      <c r="CQ36" s="450"/>
      <c r="CR36" s="450"/>
      <c r="CS36" s="450"/>
      <c r="CT36" s="450"/>
      <c r="CU36" s="450"/>
      <c r="CV36" s="450"/>
      <c r="CW36" s="450"/>
      <c r="CX36" s="450"/>
      <c r="CY36" s="450"/>
      <c r="CZ36" s="450"/>
      <c r="DA36" s="450"/>
      <c r="DB36" s="450"/>
      <c r="DC36" s="450"/>
      <c r="DD36" s="450"/>
      <c r="DE36" s="450"/>
      <c r="DF36" s="450"/>
      <c r="DG36" s="450"/>
      <c r="DH36" s="450"/>
      <c r="DI36" s="450"/>
      <c r="DJ36" s="450"/>
      <c r="DK36" s="450"/>
      <c r="DL36" s="450"/>
      <c r="DM36" s="450"/>
      <c r="DN36" s="450"/>
      <c r="DO36" s="450"/>
      <c r="DP36" s="450"/>
      <c r="DQ36" s="450"/>
      <c r="DR36" s="450"/>
      <c r="DS36" s="450"/>
      <c r="DT36" s="450"/>
      <c r="DU36" s="450"/>
      <c r="DV36" s="450"/>
      <c r="DW36" s="450"/>
      <c r="DX36" s="450"/>
      <c r="DY36" s="450"/>
      <c r="DZ36" s="450"/>
      <c r="EA36" s="450"/>
      <c r="EB36" s="450"/>
      <c r="EC36" s="450"/>
      <c r="ED36" s="450"/>
      <c r="EE36" s="450"/>
      <c r="EF36" s="450"/>
      <c r="EG36" s="450"/>
      <c r="EH36" s="450"/>
      <c r="EI36" s="450"/>
      <c r="EJ36" s="450"/>
      <c r="EK36" s="450"/>
      <c r="EL36" s="450"/>
      <c r="EM36" s="450"/>
      <c r="EN36" s="450"/>
      <c r="EO36" s="450"/>
      <c r="EP36" s="450"/>
      <c r="EQ36" s="450"/>
      <c r="ER36" s="450"/>
      <c r="ES36" s="450"/>
      <c r="ET36" s="450"/>
      <c r="EU36" s="450"/>
      <c r="EV36" s="450"/>
      <c r="EW36" s="450"/>
      <c r="EX36" s="450"/>
      <c r="EY36" s="450"/>
      <c r="EZ36" s="450"/>
      <c r="FA36" s="450"/>
      <c r="FB36" s="450"/>
      <c r="FC36" s="450"/>
      <c r="FD36" s="450"/>
      <c r="FE36" s="450"/>
      <c r="FF36" s="450"/>
      <c r="FG36" s="450"/>
      <c r="FH36" s="450"/>
      <c r="FI36" s="450"/>
      <c r="FJ36" s="450"/>
      <c r="FK36" s="450"/>
      <c r="FL36" s="450"/>
      <c r="FM36" s="450"/>
      <c r="FN36" s="450"/>
      <c r="FO36" s="450"/>
      <c r="FP36" s="450"/>
      <c r="FQ36" s="450"/>
      <c r="FR36" s="450"/>
      <c r="FS36" s="450"/>
      <c r="FT36" s="450"/>
      <c r="FU36" s="450"/>
      <c r="FV36" s="450"/>
      <c r="FW36" s="450"/>
      <c r="FX36" s="450"/>
      <c r="FY36" s="450"/>
      <c r="FZ36" s="450"/>
      <c r="GA36" s="450"/>
      <c r="GB36" s="450"/>
      <c r="GC36" s="450"/>
      <c r="GD36" s="450"/>
      <c r="GE36" s="450"/>
      <c r="GF36" s="450"/>
      <c r="GG36" s="450"/>
      <c r="GH36" s="450"/>
      <c r="GI36" s="450"/>
      <c r="GJ36" s="450"/>
      <c r="GK36" s="450"/>
      <c r="GL36" s="450"/>
      <c r="GM36" s="450"/>
      <c r="GN36" s="450"/>
      <c r="GO36" s="450"/>
      <c r="GP36" s="450"/>
      <c r="GQ36" s="450"/>
      <c r="GR36" s="450"/>
      <c r="GS36" s="450"/>
      <c r="GT36" s="450"/>
      <c r="GU36" s="450"/>
      <c r="GV36" s="450"/>
      <c r="GW36" s="450"/>
      <c r="GX36" s="450"/>
      <c r="GY36" s="450"/>
      <c r="GZ36" s="450"/>
      <c r="HA36" s="450"/>
      <c r="HB36" s="450"/>
      <c r="HC36" s="450"/>
      <c r="HD36" s="450"/>
      <c r="HE36" s="450"/>
      <c r="HF36" s="450"/>
      <c r="HG36" s="450"/>
      <c r="HH36" s="450"/>
      <c r="HI36" s="450"/>
      <c r="HJ36" s="450"/>
      <c r="HK36" s="450"/>
      <c r="HL36" s="450"/>
      <c r="HM36" s="450"/>
      <c r="HN36" s="450"/>
      <c r="HO36" s="450"/>
      <c r="HP36" s="450"/>
      <c r="HQ36" s="450"/>
      <c r="HR36" s="450"/>
      <c r="HS36" s="450"/>
      <c r="HT36" s="450"/>
      <c r="HU36" s="450"/>
      <c r="HV36" s="450"/>
      <c r="HW36" s="450"/>
      <c r="HX36" s="450"/>
      <c r="HY36" s="450"/>
      <c r="HZ36" s="450"/>
      <c r="IA36" s="450"/>
      <c r="IB36" s="450"/>
      <c r="IC36" s="450"/>
      <c r="ID36" s="450"/>
      <c r="IE36" s="450"/>
      <c r="IF36" s="450"/>
      <c r="IG36" s="450"/>
      <c r="IH36" s="450"/>
      <c r="II36" s="450"/>
      <c r="IJ36" s="450"/>
      <c r="IK36" s="450"/>
      <c r="IL36" s="450"/>
      <c r="IM36" s="450"/>
      <c r="IN36" s="450"/>
      <c r="IO36" s="450"/>
      <c r="IP36" s="450"/>
      <c r="IQ36" s="450"/>
      <c r="IR36" s="450"/>
      <c r="IS36" s="450"/>
      <c r="IT36" s="450"/>
      <c r="IU36" s="450"/>
      <c r="IV36" s="450"/>
      <c r="IW36" s="450"/>
      <c r="IX36" s="450"/>
      <c r="IY36" s="450"/>
      <c r="IZ36" s="450"/>
    </row>
    <row r="37" s="378" customFormat="1" ht="11.8" customHeight="1" spans="1:260">
      <c r="A37" s="577" t="s">
        <v>69</v>
      </c>
      <c r="B37" s="624">
        <v>580446</v>
      </c>
      <c r="C37" s="624">
        <v>383845</v>
      </c>
      <c r="D37" s="624">
        <v>517915</v>
      </c>
      <c r="E37" s="626">
        <v>666774</v>
      </c>
      <c r="F37" s="625"/>
      <c r="G37" s="624">
        <f t="shared" si="15"/>
        <v>148859</v>
      </c>
      <c r="H37" s="625"/>
      <c r="I37" s="624">
        <f t="shared" si="16"/>
        <v>86328</v>
      </c>
      <c r="J37" s="646"/>
      <c r="K37" s="458" t="s">
        <v>70</v>
      </c>
      <c r="L37" s="645"/>
      <c r="M37" s="645"/>
      <c r="N37" s="645"/>
      <c r="O37" s="645"/>
      <c r="P37" s="625"/>
      <c r="Q37" s="647"/>
      <c r="R37" s="625"/>
      <c r="S37" s="647"/>
      <c r="T37" s="658"/>
      <c r="U37" s="450"/>
      <c r="V37" s="450"/>
      <c r="W37" s="450"/>
      <c r="X37" s="450"/>
      <c r="Y37" s="450"/>
      <c r="Z37" s="450"/>
      <c r="AA37" s="450"/>
      <c r="AB37" s="450"/>
      <c r="AC37" s="450"/>
      <c r="AD37" s="450"/>
      <c r="AE37" s="450"/>
      <c r="AF37" s="450"/>
      <c r="AG37" s="450"/>
      <c r="AH37" s="450"/>
      <c r="AI37" s="450"/>
      <c r="AJ37" s="450"/>
      <c r="AK37" s="450"/>
      <c r="AL37" s="450"/>
      <c r="AM37" s="450"/>
      <c r="AN37" s="450"/>
      <c r="AO37" s="450"/>
      <c r="AP37" s="450"/>
      <c r="AQ37" s="450"/>
      <c r="AR37" s="450"/>
      <c r="AS37" s="450"/>
      <c r="AT37" s="450"/>
      <c r="AU37" s="450"/>
      <c r="AV37" s="450"/>
      <c r="AW37" s="450"/>
      <c r="AX37" s="450"/>
      <c r="AY37" s="450"/>
      <c r="AZ37" s="450"/>
      <c r="BA37" s="450"/>
      <c r="BB37" s="450"/>
      <c r="BC37" s="450"/>
      <c r="BD37" s="450"/>
      <c r="BE37" s="450"/>
      <c r="BF37" s="450"/>
      <c r="BG37" s="450"/>
      <c r="BH37" s="450"/>
      <c r="BI37" s="450"/>
      <c r="BJ37" s="450"/>
      <c r="BK37" s="450"/>
      <c r="BL37" s="450"/>
      <c r="BM37" s="450"/>
      <c r="BN37" s="450"/>
      <c r="BO37" s="450"/>
      <c r="BP37" s="450"/>
      <c r="BQ37" s="450"/>
      <c r="BR37" s="450"/>
      <c r="BS37" s="450"/>
      <c r="BT37" s="450"/>
      <c r="BU37" s="450"/>
      <c r="BV37" s="450"/>
      <c r="BW37" s="450"/>
      <c r="BX37" s="450"/>
      <c r="BY37" s="450"/>
      <c r="BZ37" s="450"/>
      <c r="CA37" s="450"/>
      <c r="CB37" s="450"/>
      <c r="CC37" s="450"/>
      <c r="CD37" s="450"/>
      <c r="CE37" s="450"/>
      <c r="CF37" s="450"/>
      <c r="CG37" s="450"/>
      <c r="CH37" s="450"/>
      <c r="CI37" s="450"/>
      <c r="CJ37" s="450"/>
      <c r="CK37" s="450"/>
      <c r="CL37" s="450"/>
      <c r="CM37" s="450"/>
      <c r="CN37" s="450"/>
      <c r="CO37" s="450"/>
      <c r="CP37" s="450"/>
      <c r="CQ37" s="450"/>
      <c r="CR37" s="450"/>
      <c r="CS37" s="450"/>
      <c r="CT37" s="450"/>
      <c r="CU37" s="450"/>
      <c r="CV37" s="450"/>
      <c r="CW37" s="450"/>
      <c r="CX37" s="450"/>
      <c r="CY37" s="450"/>
      <c r="CZ37" s="450"/>
      <c r="DA37" s="450"/>
      <c r="DB37" s="450"/>
      <c r="DC37" s="450"/>
      <c r="DD37" s="450"/>
      <c r="DE37" s="450"/>
      <c r="DF37" s="450"/>
      <c r="DG37" s="450"/>
      <c r="DH37" s="450"/>
      <c r="DI37" s="450"/>
      <c r="DJ37" s="450"/>
      <c r="DK37" s="450"/>
      <c r="DL37" s="450"/>
      <c r="DM37" s="450"/>
      <c r="DN37" s="450"/>
      <c r="DO37" s="450"/>
      <c r="DP37" s="450"/>
      <c r="DQ37" s="450"/>
      <c r="DR37" s="450"/>
      <c r="DS37" s="450"/>
      <c r="DT37" s="450"/>
      <c r="DU37" s="450"/>
      <c r="DV37" s="450"/>
      <c r="DW37" s="450"/>
      <c r="DX37" s="450"/>
      <c r="DY37" s="450"/>
      <c r="DZ37" s="450"/>
      <c r="EA37" s="450"/>
      <c r="EB37" s="450"/>
      <c r="EC37" s="450"/>
      <c r="ED37" s="450"/>
      <c r="EE37" s="450"/>
      <c r="EF37" s="450"/>
      <c r="EG37" s="450"/>
      <c r="EH37" s="450"/>
      <c r="EI37" s="450"/>
      <c r="EJ37" s="450"/>
      <c r="EK37" s="450"/>
      <c r="EL37" s="450"/>
      <c r="EM37" s="450"/>
      <c r="EN37" s="450"/>
      <c r="EO37" s="450"/>
      <c r="EP37" s="450"/>
      <c r="EQ37" s="450"/>
      <c r="ER37" s="450"/>
      <c r="ES37" s="450"/>
      <c r="ET37" s="450"/>
      <c r="EU37" s="450"/>
      <c r="EV37" s="450"/>
      <c r="EW37" s="450"/>
      <c r="EX37" s="450"/>
      <c r="EY37" s="450"/>
      <c r="EZ37" s="450"/>
      <c r="FA37" s="450"/>
      <c r="FB37" s="450"/>
      <c r="FC37" s="450"/>
      <c r="FD37" s="450"/>
      <c r="FE37" s="450"/>
      <c r="FF37" s="450"/>
      <c r="FG37" s="450"/>
      <c r="FH37" s="450"/>
      <c r="FI37" s="450"/>
      <c r="FJ37" s="450"/>
      <c r="FK37" s="450"/>
      <c r="FL37" s="450"/>
      <c r="FM37" s="450"/>
      <c r="FN37" s="450"/>
      <c r="FO37" s="450"/>
      <c r="FP37" s="450"/>
      <c r="FQ37" s="450"/>
      <c r="FR37" s="450"/>
      <c r="FS37" s="450"/>
      <c r="FT37" s="450"/>
      <c r="FU37" s="450"/>
      <c r="FV37" s="450"/>
      <c r="FW37" s="450"/>
      <c r="FX37" s="450"/>
      <c r="FY37" s="450"/>
      <c r="FZ37" s="450"/>
      <c r="GA37" s="450"/>
      <c r="GB37" s="450"/>
      <c r="GC37" s="450"/>
      <c r="GD37" s="450"/>
      <c r="GE37" s="450"/>
      <c r="GF37" s="450"/>
      <c r="GG37" s="450"/>
      <c r="GH37" s="450"/>
      <c r="GI37" s="450"/>
      <c r="GJ37" s="450"/>
      <c r="GK37" s="450"/>
      <c r="GL37" s="450"/>
      <c r="GM37" s="450"/>
      <c r="GN37" s="450"/>
      <c r="GO37" s="450"/>
      <c r="GP37" s="450"/>
      <c r="GQ37" s="450"/>
      <c r="GR37" s="450"/>
      <c r="GS37" s="450"/>
      <c r="GT37" s="450"/>
      <c r="GU37" s="450"/>
      <c r="GV37" s="450"/>
      <c r="GW37" s="450"/>
      <c r="GX37" s="450"/>
      <c r="GY37" s="450"/>
      <c r="GZ37" s="450"/>
      <c r="HA37" s="450"/>
      <c r="HB37" s="450"/>
      <c r="HC37" s="450"/>
      <c r="HD37" s="450"/>
      <c r="HE37" s="450"/>
      <c r="HF37" s="450"/>
      <c r="HG37" s="450"/>
      <c r="HH37" s="450"/>
      <c r="HI37" s="450"/>
      <c r="HJ37" s="450"/>
      <c r="HK37" s="450"/>
      <c r="HL37" s="450"/>
      <c r="HM37" s="450"/>
      <c r="HN37" s="450"/>
      <c r="HO37" s="450"/>
      <c r="HP37" s="450"/>
      <c r="HQ37" s="450"/>
      <c r="HR37" s="450"/>
      <c r="HS37" s="450"/>
      <c r="HT37" s="450"/>
      <c r="HU37" s="450"/>
      <c r="HV37" s="450"/>
      <c r="HW37" s="450"/>
      <c r="HX37" s="450"/>
      <c r="HY37" s="450"/>
      <c r="HZ37" s="450"/>
      <c r="IA37" s="450"/>
      <c r="IB37" s="450"/>
      <c r="IC37" s="450"/>
      <c r="ID37" s="450"/>
      <c r="IE37" s="450"/>
      <c r="IF37" s="450"/>
      <c r="IG37" s="450"/>
      <c r="IH37" s="450"/>
      <c r="II37" s="450"/>
      <c r="IJ37" s="450"/>
      <c r="IK37" s="450"/>
      <c r="IL37" s="450"/>
      <c r="IM37" s="450"/>
      <c r="IN37" s="450"/>
      <c r="IO37" s="450"/>
      <c r="IP37" s="450"/>
      <c r="IQ37" s="450"/>
      <c r="IR37" s="450"/>
      <c r="IS37" s="450"/>
      <c r="IT37" s="450"/>
      <c r="IU37" s="450"/>
      <c r="IV37" s="450"/>
      <c r="IW37" s="450"/>
      <c r="IX37" s="450"/>
      <c r="IY37" s="450"/>
      <c r="IZ37" s="450"/>
    </row>
    <row r="38" s="378" customFormat="1" ht="11.8" customHeight="1" spans="1:260">
      <c r="A38" s="577" t="s">
        <v>71</v>
      </c>
      <c r="B38" s="624">
        <v>658</v>
      </c>
      <c r="C38" s="624"/>
      <c r="D38" s="624"/>
      <c r="E38" s="624">
        <v>658</v>
      </c>
      <c r="F38" s="625"/>
      <c r="G38" s="624"/>
      <c r="H38" s="625"/>
      <c r="I38" s="624"/>
      <c r="J38" s="646"/>
      <c r="K38" s="458" t="s">
        <v>72</v>
      </c>
      <c r="L38" s="645"/>
      <c r="M38" s="645"/>
      <c r="N38" s="645"/>
      <c r="O38" s="645"/>
      <c r="P38" s="625"/>
      <c r="Q38" s="647"/>
      <c r="R38" s="625"/>
      <c r="S38" s="647"/>
      <c r="T38" s="658"/>
      <c r="U38" s="450"/>
      <c r="V38" s="450"/>
      <c r="W38" s="450"/>
      <c r="X38" s="450"/>
      <c r="Y38" s="450"/>
      <c r="Z38" s="450"/>
      <c r="AA38" s="450"/>
      <c r="AB38" s="450"/>
      <c r="AC38" s="450"/>
      <c r="AD38" s="450"/>
      <c r="AE38" s="450"/>
      <c r="AF38" s="450"/>
      <c r="AG38" s="450"/>
      <c r="AH38" s="450"/>
      <c r="AI38" s="450"/>
      <c r="AJ38" s="450"/>
      <c r="AK38" s="450"/>
      <c r="AL38" s="450"/>
      <c r="AM38" s="450"/>
      <c r="AN38" s="450"/>
      <c r="AO38" s="450"/>
      <c r="AP38" s="450"/>
      <c r="AQ38" s="450"/>
      <c r="AR38" s="450"/>
      <c r="AS38" s="450"/>
      <c r="AT38" s="450"/>
      <c r="AU38" s="450"/>
      <c r="AV38" s="450"/>
      <c r="AW38" s="450"/>
      <c r="AX38" s="450"/>
      <c r="AY38" s="450"/>
      <c r="AZ38" s="450"/>
      <c r="BA38" s="450"/>
      <c r="BB38" s="450"/>
      <c r="BC38" s="450"/>
      <c r="BD38" s="450"/>
      <c r="BE38" s="450"/>
      <c r="BF38" s="450"/>
      <c r="BG38" s="450"/>
      <c r="BH38" s="450"/>
      <c r="BI38" s="450"/>
      <c r="BJ38" s="450"/>
      <c r="BK38" s="450"/>
      <c r="BL38" s="450"/>
      <c r="BM38" s="450"/>
      <c r="BN38" s="450"/>
      <c r="BO38" s="450"/>
      <c r="BP38" s="450"/>
      <c r="BQ38" s="450"/>
      <c r="BR38" s="450"/>
      <c r="BS38" s="450"/>
      <c r="BT38" s="450"/>
      <c r="BU38" s="450"/>
      <c r="BV38" s="450"/>
      <c r="BW38" s="450"/>
      <c r="BX38" s="450"/>
      <c r="BY38" s="450"/>
      <c r="BZ38" s="450"/>
      <c r="CA38" s="450"/>
      <c r="CB38" s="450"/>
      <c r="CC38" s="450"/>
      <c r="CD38" s="450"/>
      <c r="CE38" s="450"/>
      <c r="CF38" s="450"/>
      <c r="CG38" s="450"/>
      <c r="CH38" s="450"/>
      <c r="CI38" s="450"/>
      <c r="CJ38" s="450"/>
      <c r="CK38" s="450"/>
      <c r="CL38" s="450"/>
      <c r="CM38" s="450"/>
      <c r="CN38" s="450"/>
      <c r="CO38" s="450"/>
      <c r="CP38" s="450"/>
      <c r="CQ38" s="450"/>
      <c r="CR38" s="450"/>
      <c r="CS38" s="450"/>
      <c r="CT38" s="450"/>
      <c r="CU38" s="450"/>
      <c r="CV38" s="450"/>
      <c r="CW38" s="450"/>
      <c r="CX38" s="450"/>
      <c r="CY38" s="450"/>
      <c r="CZ38" s="450"/>
      <c r="DA38" s="450"/>
      <c r="DB38" s="450"/>
      <c r="DC38" s="450"/>
      <c r="DD38" s="450"/>
      <c r="DE38" s="450"/>
      <c r="DF38" s="450"/>
      <c r="DG38" s="450"/>
      <c r="DH38" s="450"/>
      <c r="DI38" s="450"/>
      <c r="DJ38" s="450"/>
      <c r="DK38" s="450"/>
      <c r="DL38" s="450"/>
      <c r="DM38" s="450"/>
      <c r="DN38" s="450"/>
      <c r="DO38" s="450"/>
      <c r="DP38" s="450"/>
      <c r="DQ38" s="450"/>
      <c r="DR38" s="450"/>
      <c r="DS38" s="450"/>
      <c r="DT38" s="450"/>
      <c r="DU38" s="450"/>
      <c r="DV38" s="450"/>
      <c r="DW38" s="450"/>
      <c r="DX38" s="450"/>
      <c r="DY38" s="450"/>
      <c r="DZ38" s="450"/>
      <c r="EA38" s="450"/>
      <c r="EB38" s="450"/>
      <c r="EC38" s="450"/>
      <c r="ED38" s="450"/>
      <c r="EE38" s="450"/>
      <c r="EF38" s="450"/>
      <c r="EG38" s="450"/>
      <c r="EH38" s="450"/>
      <c r="EI38" s="450"/>
      <c r="EJ38" s="450"/>
      <c r="EK38" s="450"/>
      <c r="EL38" s="450"/>
      <c r="EM38" s="450"/>
      <c r="EN38" s="450"/>
      <c r="EO38" s="450"/>
      <c r="EP38" s="450"/>
      <c r="EQ38" s="450"/>
      <c r="ER38" s="450"/>
      <c r="ES38" s="450"/>
      <c r="ET38" s="450"/>
      <c r="EU38" s="450"/>
      <c r="EV38" s="450"/>
      <c r="EW38" s="450"/>
      <c r="EX38" s="450"/>
      <c r="EY38" s="450"/>
      <c r="EZ38" s="450"/>
      <c r="FA38" s="450"/>
      <c r="FB38" s="450"/>
      <c r="FC38" s="450"/>
      <c r="FD38" s="450"/>
      <c r="FE38" s="450"/>
      <c r="FF38" s="450"/>
      <c r="FG38" s="450"/>
      <c r="FH38" s="450"/>
      <c r="FI38" s="450"/>
      <c r="FJ38" s="450"/>
      <c r="FK38" s="450"/>
      <c r="FL38" s="450"/>
      <c r="FM38" s="450"/>
      <c r="FN38" s="450"/>
      <c r="FO38" s="450"/>
      <c r="FP38" s="450"/>
      <c r="FQ38" s="450"/>
      <c r="FR38" s="450"/>
      <c r="FS38" s="450"/>
      <c r="FT38" s="450"/>
      <c r="FU38" s="450"/>
      <c r="FV38" s="450"/>
      <c r="FW38" s="450"/>
      <c r="FX38" s="450"/>
      <c r="FY38" s="450"/>
      <c r="FZ38" s="450"/>
      <c r="GA38" s="450"/>
      <c r="GB38" s="450"/>
      <c r="GC38" s="450"/>
      <c r="GD38" s="450"/>
      <c r="GE38" s="450"/>
      <c r="GF38" s="450"/>
      <c r="GG38" s="450"/>
      <c r="GH38" s="450"/>
      <c r="GI38" s="450"/>
      <c r="GJ38" s="450"/>
      <c r="GK38" s="450"/>
      <c r="GL38" s="450"/>
      <c r="GM38" s="450"/>
      <c r="GN38" s="450"/>
      <c r="GO38" s="450"/>
      <c r="GP38" s="450"/>
      <c r="GQ38" s="450"/>
      <c r="GR38" s="450"/>
      <c r="GS38" s="450"/>
      <c r="GT38" s="450"/>
      <c r="GU38" s="450"/>
      <c r="GV38" s="450"/>
      <c r="GW38" s="450"/>
      <c r="GX38" s="450"/>
      <c r="GY38" s="450"/>
      <c r="GZ38" s="450"/>
      <c r="HA38" s="450"/>
      <c r="HB38" s="450"/>
      <c r="HC38" s="450"/>
      <c r="HD38" s="450"/>
      <c r="HE38" s="450"/>
      <c r="HF38" s="450"/>
      <c r="HG38" s="450"/>
      <c r="HH38" s="450"/>
      <c r="HI38" s="450"/>
      <c r="HJ38" s="450"/>
      <c r="HK38" s="450"/>
      <c r="HL38" s="450"/>
      <c r="HM38" s="450"/>
      <c r="HN38" s="450"/>
      <c r="HO38" s="450"/>
      <c r="HP38" s="450"/>
      <c r="HQ38" s="450"/>
      <c r="HR38" s="450"/>
      <c r="HS38" s="450"/>
      <c r="HT38" s="450"/>
      <c r="HU38" s="450"/>
      <c r="HV38" s="450"/>
      <c r="HW38" s="450"/>
      <c r="HX38" s="450"/>
      <c r="HY38" s="450"/>
      <c r="HZ38" s="450"/>
      <c r="IA38" s="450"/>
      <c r="IB38" s="450"/>
      <c r="IC38" s="450"/>
      <c r="ID38" s="450"/>
      <c r="IE38" s="450"/>
      <c r="IF38" s="450"/>
      <c r="IG38" s="450"/>
      <c r="IH38" s="450"/>
      <c r="II38" s="450"/>
      <c r="IJ38" s="450"/>
      <c r="IK38" s="450"/>
      <c r="IL38" s="450"/>
      <c r="IM38" s="450"/>
      <c r="IN38" s="450"/>
      <c r="IO38" s="450"/>
      <c r="IP38" s="450"/>
      <c r="IQ38" s="450"/>
      <c r="IR38" s="450"/>
      <c r="IS38" s="450"/>
      <c r="IT38" s="450"/>
      <c r="IU38" s="450"/>
      <c r="IV38" s="450"/>
      <c r="IW38" s="450"/>
      <c r="IX38" s="450"/>
      <c r="IY38" s="450"/>
      <c r="IZ38" s="450"/>
    </row>
    <row r="39" s="378" customFormat="1" ht="11.8" customHeight="1" spans="1:260">
      <c r="A39" s="577" t="s">
        <v>73</v>
      </c>
      <c r="B39" s="624">
        <v>2861</v>
      </c>
      <c r="C39" s="624"/>
      <c r="D39" s="624"/>
      <c r="E39" s="626"/>
      <c r="F39" s="625"/>
      <c r="G39" s="624"/>
      <c r="H39" s="625"/>
      <c r="I39" s="624">
        <f t="shared" si="16"/>
        <v>-2861</v>
      </c>
      <c r="J39" s="646"/>
      <c r="K39" s="458" t="s">
        <v>74</v>
      </c>
      <c r="L39" s="645">
        <v>658</v>
      </c>
      <c r="M39" s="645"/>
      <c r="N39" s="645"/>
      <c r="O39" s="645">
        <v>658</v>
      </c>
      <c r="P39" s="625"/>
      <c r="Q39" s="647"/>
      <c r="R39" s="625"/>
      <c r="S39" s="647"/>
      <c r="T39" s="658"/>
      <c r="U39" s="450"/>
      <c r="V39" s="450"/>
      <c r="W39" s="450"/>
      <c r="X39" s="450"/>
      <c r="Y39" s="450"/>
      <c r="Z39" s="450"/>
      <c r="AA39" s="450"/>
      <c r="AB39" s="450"/>
      <c r="AC39" s="450"/>
      <c r="AD39" s="450"/>
      <c r="AE39" s="450"/>
      <c r="AF39" s="450"/>
      <c r="AG39" s="450"/>
      <c r="AH39" s="450"/>
      <c r="AI39" s="450"/>
      <c r="AJ39" s="450"/>
      <c r="AK39" s="450"/>
      <c r="AL39" s="450"/>
      <c r="AM39" s="450"/>
      <c r="AN39" s="450"/>
      <c r="AO39" s="450"/>
      <c r="AP39" s="450"/>
      <c r="AQ39" s="450"/>
      <c r="AR39" s="450"/>
      <c r="AS39" s="450"/>
      <c r="AT39" s="450"/>
      <c r="AU39" s="450"/>
      <c r="AV39" s="450"/>
      <c r="AW39" s="450"/>
      <c r="AX39" s="450"/>
      <c r="AY39" s="450"/>
      <c r="AZ39" s="450"/>
      <c r="BA39" s="450"/>
      <c r="BB39" s="450"/>
      <c r="BC39" s="450"/>
      <c r="BD39" s="450"/>
      <c r="BE39" s="450"/>
      <c r="BF39" s="450"/>
      <c r="BG39" s="450"/>
      <c r="BH39" s="450"/>
      <c r="BI39" s="450"/>
      <c r="BJ39" s="450"/>
      <c r="BK39" s="450"/>
      <c r="BL39" s="450"/>
      <c r="BM39" s="450"/>
      <c r="BN39" s="450"/>
      <c r="BO39" s="450"/>
      <c r="BP39" s="450"/>
      <c r="BQ39" s="450"/>
      <c r="BR39" s="450"/>
      <c r="BS39" s="450"/>
      <c r="BT39" s="450"/>
      <c r="BU39" s="450"/>
      <c r="BV39" s="450"/>
      <c r="BW39" s="450"/>
      <c r="BX39" s="450"/>
      <c r="BY39" s="450"/>
      <c r="BZ39" s="450"/>
      <c r="CA39" s="450"/>
      <c r="CB39" s="450"/>
      <c r="CC39" s="450"/>
      <c r="CD39" s="450"/>
      <c r="CE39" s="450"/>
      <c r="CF39" s="450"/>
      <c r="CG39" s="450"/>
      <c r="CH39" s="450"/>
      <c r="CI39" s="450"/>
      <c r="CJ39" s="450"/>
      <c r="CK39" s="450"/>
      <c r="CL39" s="450"/>
      <c r="CM39" s="450"/>
      <c r="CN39" s="450"/>
      <c r="CO39" s="450"/>
      <c r="CP39" s="450"/>
      <c r="CQ39" s="450"/>
      <c r="CR39" s="450"/>
      <c r="CS39" s="450"/>
      <c r="CT39" s="450"/>
      <c r="CU39" s="450"/>
      <c r="CV39" s="450"/>
      <c r="CW39" s="450"/>
      <c r="CX39" s="450"/>
      <c r="CY39" s="450"/>
      <c r="CZ39" s="450"/>
      <c r="DA39" s="450"/>
      <c r="DB39" s="450"/>
      <c r="DC39" s="450"/>
      <c r="DD39" s="450"/>
      <c r="DE39" s="450"/>
      <c r="DF39" s="450"/>
      <c r="DG39" s="450"/>
      <c r="DH39" s="450"/>
      <c r="DI39" s="450"/>
      <c r="DJ39" s="450"/>
      <c r="DK39" s="450"/>
      <c r="DL39" s="450"/>
      <c r="DM39" s="450"/>
      <c r="DN39" s="450"/>
      <c r="DO39" s="450"/>
      <c r="DP39" s="450"/>
      <c r="DQ39" s="450"/>
      <c r="DR39" s="450"/>
      <c r="DS39" s="450"/>
      <c r="DT39" s="450"/>
      <c r="DU39" s="450"/>
      <c r="DV39" s="450"/>
      <c r="DW39" s="450"/>
      <c r="DX39" s="450"/>
      <c r="DY39" s="450"/>
      <c r="DZ39" s="450"/>
      <c r="EA39" s="450"/>
      <c r="EB39" s="450"/>
      <c r="EC39" s="450"/>
      <c r="ED39" s="450"/>
      <c r="EE39" s="450"/>
      <c r="EF39" s="450"/>
      <c r="EG39" s="450"/>
      <c r="EH39" s="450"/>
      <c r="EI39" s="450"/>
      <c r="EJ39" s="450"/>
      <c r="EK39" s="450"/>
      <c r="EL39" s="450"/>
      <c r="EM39" s="450"/>
      <c r="EN39" s="450"/>
      <c r="EO39" s="450"/>
      <c r="EP39" s="450"/>
      <c r="EQ39" s="450"/>
      <c r="ER39" s="450"/>
      <c r="ES39" s="450"/>
      <c r="ET39" s="450"/>
      <c r="EU39" s="450"/>
      <c r="EV39" s="450"/>
      <c r="EW39" s="450"/>
      <c r="EX39" s="450"/>
      <c r="EY39" s="450"/>
      <c r="EZ39" s="450"/>
      <c r="FA39" s="450"/>
      <c r="FB39" s="450"/>
      <c r="FC39" s="450"/>
      <c r="FD39" s="450"/>
      <c r="FE39" s="450"/>
      <c r="FF39" s="450"/>
      <c r="FG39" s="450"/>
      <c r="FH39" s="450"/>
      <c r="FI39" s="450"/>
      <c r="FJ39" s="450"/>
      <c r="FK39" s="450"/>
      <c r="FL39" s="450"/>
      <c r="FM39" s="450"/>
      <c r="FN39" s="450"/>
      <c r="FO39" s="450"/>
      <c r="FP39" s="450"/>
      <c r="FQ39" s="450"/>
      <c r="FR39" s="450"/>
      <c r="FS39" s="450"/>
      <c r="FT39" s="450"/>
      <c r="FU39" s="450"/>
      <c r="FV39" s="450"/>
      <c r="FW39" s="450"/>
      <c r="FX39" s="450"/>
      <c r="FY39" s="450"/>
      <c r="FZ39" s="450"/>
      <c r="GA39" s="450"/>
      <c r="GB39" s="450"/>
      <c r="GC39" s="450"/>
      <c r="GD39" s="450"/>
      <c r="GE39" s="450"/>
      <c r="GF39" s="450"/>
      <c r="GG39" s="450"/>
      <c r="GH39" s="450"/>
      <c r="GI39" s="450"/>
      <c r="GJ39" s="450"/>
      <c r="GK39" s="450"/>
      <c r="GL39" s="450"/>
      <c r="GM39" s="450"/>
      <c r="GN39" s="450"/>
      <c r="GO39" s="450"/>
      <c r="GP39" s="450"/>
      <c r="GQ39" s="450"/>
      <c r="GR39" s="450"/>
      <c r="GS39" s="450"/>
      <c r="GT39" s="450"/>
      <c r="GU39" s="450"/>
      <c r="GV39" s="450"/>
      <c r="GW39" s="450"/>
      <c r="GX39" s="450"/>
      <c r="GY39" s="450"/>
      <c r="GZ39" s="450"/>
      <c r="HA39" s="450"/>
      <c r="HB39" s="450"/>
      <c r="HC39" s="450"/>
      <c r="HD39" s="450"/>
      <c r="HE39" s="450"/>
      <c r="HF39" s="450"/>
      <c r="HG39" s="450"/>
      <c r="HH39" s="450"/>
      <c r="HI39" s="450"/>
      <c r="HJ39" s="450"/>
      <c r="HK39" s="450"/>
      <c r="HL39" s="450"/>
      <c r="HM39" s="450"/>
      <c r="HN39" s="450"/>
      <c r="HO39" s="450"/>
      <c r="HP39" s="450"/>
      <c r="HQ39" s="450"/>
      <c r="HR39" s="450"/>
      <c r="HS39" s="450"/>
      <c r="HT39" s="450"/>
      <c r="HU39" s="450"/>
      <c r="HV39" s="450"/>
      <c r="HW39" s="450"/>
      <c r="HX39" s="450"/>
      <c r="HY39" s="450"/>
      <c r="HZ39" s="450"/>
      <c r="IA39" s="450"/>
      <c r="IB39" s="450"/>
      <c r="IC39" s="450"/>
      <c r="ID39" s="450"/>
      <c r="IE39" s="450"/>
      <c r="IF39" s="450"/>
      <c r="IG39" s="450"/>
      <c r="IH39" s="450"/>
      <c r="II39" s="450"/>
      <c r="IJ39" s="450"/>
      <c r="IK39" s="450"/>
      <c r="IL39" s="450"/>
      <c r="IM39" s="450"/>
      <c r="IN39" s="450"/>
      <c r="IO39" s="450"/>
      <c r="IP39" s="450"/>
      <c r="IQ39" s="450"/>
      <c r="IR39" s="450"/>
      <c r="IS39" s="450"/>
      <c r="IT39" s="450"/>
      <c r="IU39" s="450"/>
      <c r="IV39" s="450"/>
      <c r="IW39" s="450"/>
      <c r="IX39" s="450"/>
      <c r="IY39" s="450"/>
      <c r="IZ39" s="450"/>
    </row>
    <row r="40" s="378" customFormat="1" ht="11.8" customHeight="1" spans="1:260">
      <c r="A40" s="577" t="s">
        <v>75</v>
      </c>
      <c r="B40" s="624">
        <v>214550</v>
      </c>
      <c r="C40" s="624">
        <v>212460</v>
      </c>
      <c r="D40" s="624">
        <v>264422</v>
      </c>
      <c r="E40" s="626">
        <v>264422</v>
      </c>
      <c r="F40" s="625"/>
      <c r="G40" s="624"/>
      <c r="H40" s="625"/>
      <c r="I40" s="624">
        <f t="shared" si="16"/>
        <v>49872</v>
      </c>
      <c r="J40" s="646"/>
      <c r="K40" s="458" t="s">
        <v>76</v>
      </c>
      <c r="L40" s="645">
        <v>264422</v>
      </c>
      <c r="M40" s="645"/>
      <c r="N40" s="645"/>
      <c r="O40" s="645">
        <v>195120</v>
      </c>
      <c r="P40" s="625"/>
      <c r="Q40" s="647">
        <f t="shared" ref="Q40:Q43" si="17">+O40-N40</f>
        <v>195120</v>
      </c>
      <c r="R40" s="625"/>
      <c r="S40" s="647">
        <f t="shared" si="7"/>
        <v>-69302</v>
      </c>
      <c r="T40" s="658"/>
      <c r="U40" s="450"/>
      <c r="V40" s="450"/>
      <c r="W40" s="450"/>
      <c r="X40" s="450"/>
      <c r="Y40" s="450"/>
      <c r="Z40" s="450"/>
      <c r="AA40" s="450"/>
      <c r="AB40" s="450"/>
      <c r="AC40" s="450"/>
      <c r="AD40" s="450"/>
      <c r="AE40" s="450"/>
      <c r="AF40" s="450"/>
      <c r="AG40" s="450"/>
      <c r="AH40" s="450"/>
      <c r="AI40" s="450"/>
      <c r="AJ40" s="450"/>
      <c r="AK40" s="450"/>
      <c r="AL40" s="450"/>
      <c r="AM40" s="450"/>
      <c r="AN40" s="450"/>
      <c r="AO40" s="450"/>
      <c r="AP40" s="450"/>
      <c r="AQ40" s="450"/>
      <c r="AR40" s="450"/>
      <c r="AS40" s="450"/>
      <c r="AT40" s="450"/>
      <c r="AU40" s="450"/>
      <c r="AV40" s="450"/>
      <c r="AW40" s="450"/>
      <c r="AX40" s="450"/>
      <c r="AY40" s="450"/>
      <c r="AZ40" s="450"/>
      <c r="BA40" s="450"/>
      <c r="BB40" s="450"/>
      <c r="BC40" s="450"/>
      <c r="BD40" s="450"/>
      <c r="BE40" s="450"/>
      <c r="BF40" s="450"/>
      <c r="BG40" s="450"/>
      <c r="BH40" s="450"/>
      <c r="BI40" s="450"/>
      <c r="BJ40" s="450"/>
      <c r="BK40" s="450"/>
      <c r="BL40" s="450"/>
      <c r="BM40" s="450"/>
      <c r="BN40" s="450"/>
      <c r="BO40" s="450"/>
      <c r="BP40" s="450"/>
      <c r="BQ40" s="450"/>
      <c r="BR40" s="450"/>
      <c r="BS40" s="450"/>
      <c r="BT40" s="450"/>
      <c r="BU40" s="450"/>
      <c r="BV40" s="450"/>
      <c r="BW40" s="450"/>
      <c r="BX40" s="450"/>
      <c r="BY40" s="450"/>
      <c r="BZ40" s="450"/>
      <c r="CA40" s="450"/>
      <c r="CB40" s="450"/>
      <c r="CC40" s="450"/>
      <c r="CD40" s="450"/>
      <c r="CE40" s="450"/>
      <c r="CF40" s="450"/>
      <c r="CG40" s="450"/>
      <c r="CH40" s="450"/>
      <c r="CI40" s="450"/>
      <c r="CJ40" s="450"/>
      <c r="CK40" s="450"/>
      <c r="CL40" s="450"/>
      <c r="CM40" s="450"/>
      <c r="CN40" s="450"/>
      <c r="CO40" s="450"/>
      <c r="CP40" s="450"/>
      <c r="CQ40" s="450"/>
      <c r="CR40" s="450"/>
      <c r="CS40" s="450"/>
      <c r="CT40" s="450"/>
      <c r="CU40" s="450"/>
      <c r="CV40" s="450"/>
      <c r="CW40" s="450"/>
      <c r="CX40" s="450"/>
      <c r="CY40" s="450"/>
      <c r="CZ40" s="450"/>
      <c r="DA40" s="450"/>
      <c r="DB40" s="450"/>
      <c r="DC40" s="450"/>
      <c r="DD40" s="450"/>
      <c r="DE40" s="450"/>
      <c r="DF40" s="450"/>
      <c r="DG40" s="450"/>
      <c r="DH40" s="450"/>
      <c r="DI40" s="450"/>
      <c r="DJ40" s="450"/>
      <c r="DK40" s="450"/>
      <c r="DL40" s="450"/>
      <c r="DM40" s="450"/>
      <c r="DN40" s="450"/>
      <c r="DO40" s="450"/>
      <c r="DP40" s="450"/>
      <c r="DQ40" s="450"/>
      <c r="DR40" s="450"/>
      <c r="DS40" s="450"/>
      <c r="DT40" s="450"/>
      <c r="DU40" s="450"/>
      <c r="DV40" s="450"/>
      <c r="DW40" s="450"/>
      <c r="DX40" s="450"/>
      <c r="DY40" s="450"/>
      <c r="DZ40" s="450"/>
      <c r="EA40" s="450"/>
      <c r="EB40" s="450"/>
      <c r="EC40" s="450"/>
      <c r="ED40" s="450"/>
      <c r="EE40" s="450"/>
      <c r="EF40" s="450"/>
      <c r="EG40" s="450"/>
      <c r="EH40" s="450"/>
      <c r="EI40" s="450"/>
      <c r="EJ40" s="450"/>
      <c r="EK40" s="450"/>
      <c r="EL40" s="450"/>
      <c r="EM40" s="450"/>
      <c r="EN40" s="450"/>
      <c r="EO40" s="450"/>
      <c r="EP40" s="450"/>
      <c r="EQ40" s="450"/>
      <c r="ER40" s="450"/>
      <c r="ES40" s="450"/>
      <c r="ET40" s="450"/>
      <c r="EU40" s="450"/>
      <c r="EV40" s="450"/>
      <c r="EW40" s="450"/>
      <c r="EX40" s="450"/>
      <c r="EY40" s="450"/>
      <c r="EZ40" s="450"/>
      <c r="FA40" s="450"/>
      <c r="FB40" s="450"/>
      <c r="FC40" s="450"/>
      <c r="FD40" s="450"/>
      <c r="FE40" s="450"/>
      <c r="FF40" s="450"/>
      <c r="FG40" s="450"/>
      <c r="FH40" s="450"/>
      <c r="FI40" s="450"/>
      <c r="FJ40" s="450"/>
      <c r="FK40" s="450"/>
      <c r="FL40" s="450"/>
      <c r="FM40" s="450"/>
      <c r="FN40" s="450"/>
      <c r="FO40" s="450"/>
      <c r="FP40" s="450"/>
      <c r="FQ40" s="450"/>
      <c r="FR40" s="450"/>
      <c r="FS40" s="450"/>
      <c r="FT40" s="450"/>
      <c r="FU40" s="450"/>
      <c r="FV40" s="450"/>
      <c r="FW40" s="450"/>
      <c r="FX40" s="450"/>
      <c r="FY40" s="450"/>
      <c r="FZ40" s="450"/>
      <c r="GA40" s="450"/>
      <c r="GB40" s="450"/>
      <c r="GC40" s="450"/>
      <c r="GD40" s="450"/>
      <c r="GE40" s="450"/>
      <c r="GF40" s="450"/>
      <c r="GG40" s="450"/>
      <c r="GH40" s="450"/>
      <c r="GI40" s="450"/>
      <c r="GJ40" s="450"/>
      <c r="GK40" s="450"/>
      <c r="GL40" s="450"/>
      <c r="GM40" s="450"/>
      <c r="GN40" s="450"/>
      <c r="GO40" s="450"/>
      <c r="GP40" s="450"/>
      <c r="GQ40" s="450"/>
      <c r="GR40" s="450"/>
      <c r="GS40" s="450"/>
      <c r="GT40" s="450"/>
      <c r="GU40" s="450"/>
      <c r="GV40" s="450"/>
      <c r="GW40" s="450"/>
      <c r="GX40" s="450"/>
      <c r="GY40" s="450"/>
      <c r="GZ40" s="450"/>
      <c r="HA40" s="450"/>
      <c r="HB40" s="450"/>
      <c r="HC40" s="450"/>
      <c r="HD40" s="450"/>
      <c r="HE40" s="450"/>
      <c r="HF40" s="450"/>
      <c r="HG40" s="450"/>
      <c r="HH40" s="450"/>
      <c r="HI40" s="450"/>
      <c r="HJ40" s="450"/>
      <c r="HK40" s="450"/>
      <c r="HL40" s="450"/>
      <c r="HM40" s="450"/>
      <c r="HN40" s="450"/>
      <c r="HO40" s="450"/>
      <c r="HP40" s="450"/>
      <c r="HQ40" s="450"/>
      <c r="HR40" s="450"/>
      <c r="HS40" s="450"/>
      <c r="HT40" s="450"/>
      <c r="HU40" s="450"/>
      <c r="HV40" s="450"/>
      <c r="HW40" s="450"/>
      <c r="HX40" s="450"/>
      <c r="HY40" s="450"/>
      <c r="HZ40" s="450"/>
      <c r="IA40" s="450"/>
      <c r="IB40" s="450"/>
      <c r="IC40" s="450"/>
      <c r="ID40" s="450"/>
      <c r="IE40" s="450"/>
      <c r="IF40" s="450"/>
      <c r="IG40" s="450"/>
      <c r="IH40" s="450"/>
      <c r="II40" s="450"/>
      <c r="IJ40" s="450"/>
      <c r="IK40" s="450"/>
      <c r="IL40" s="450"/>
      <c r="IM40" s="450"/>
      <c r="IN40" s="450"/>
      <c r="IO40" s="450"/>
      <c r="IP40" s="450"/>
      <c r="IQ40" s="450"/>
      <c r="IR40" s="450"/>
      <c r="IS40" s="450"/>
      <c r="IT40" s="450"/>
      <c r="IU40" s="450"/>
      <c r="IV40" s="450"/>
      <c r="IW40" s="450"/>
      <c r="IX40" s="450"/>
      <c r="IY40" s="450"/>
      <c r="IZ40" s="450"/>
    </row>
    <row r="41" s="378" customFormat="1" ht="11.8" customHeight="1" spans="1:260">
      <c r="A41" s="636"/>
      <c r="B41" s="624"/>
      <c r="C41" s="624"/>
      <c r="D41" s="624"/>
      <c r="E41" s="626"/>
      <c r="F41" s="625"/>
      <c r="G41" s="624"/>
      <c r="H41" s="625"/>
      <c r="I41" s="624"/>
      <c r="J41" s="646"/>
      <c r="K41" s="458" t="s">
        <v>77</v>
      </c>
      <c r="L41" s="645"/>
      <c r="M41" s="645">
        <v>236</v>
      </c>
      <c r="N41" s="645">
        <v>236</v>
      </c>
      <c r="O41" s="645"/>
      <c r="P41" s="625"/>
      <c r="Q41" s="647">
        <f t="shared" si="17"/>
        <v>-236</v>
      </c>
      <c r="R41" s="625"/>
      <c r="S41" s="647"/>
      <c r="T41" s="658"/>
      <c r="U41" s="450"/>
      <c r="V41" s="450"/>
      <c r="W41" s="450"/>
      <c r="X41" s="450"/>
      <c r="Y41" s="450"/>
      <c r="Z41" s="450"/>
      <c r="AA41" s="450"/>
      <c r="AB41" s="450"/>
      <c r="AC41" s="450"/>
      <c r="AD41" s="450"/>
      <c r="AE41" s="450"/>
      <c r="AF41" s="450"/>
      <c r="AG41" s="450"/>
      <c r="AH41" s="450"/>
      <c r="AI41" s="450"/>
      <c r="AJ41" s="450"/>
      <c r="AK41" s="450"/>
      <c r="AL41" s="450"/>
      <c r="AM41" s="450"/>
      <c r="AN41" s="450"/>
      <c r="AO41" s="450"/>
      <c r="AP41" s="450"/>
      <c r="AQ41" s="450"/>
      <c r="AR41" s="450"/>
      <c r="AS41" s="450"/>
      <c r="AT41" s="450"/>
      <c r="AU41" s="450"/>
      <c r="AV41" s="450"/>
      <c r="AW41" s="450"/>
      <c r="AX41" s="450"/>
      <c r="AY41" s="450"/>
      <c r="AZ41" s="450"/>
      <c r="BA41" s="450"/>
      <c r="BB41" s="450"/>
      <c r="BC41" s="450"/>
      <c r="BD41" s="450"/>
      <c r="BE41" s="450"/>
      <c r="BF41" s="450"/>
      <c r="BG41" s="450"/>
      <c r="BH41" s="450"/>
      <c r="BI41" s="450"/>
      <c r="BJ41" s="450"/>
      <c r="BK41" s="450"/>
      <c r="BL41" s="450"/>
      <c r="BM41" s="450"/>
      <c r="BN41" s="450"/>
      <c r="BO41" s="450"/>
      <c r="BP41" s="450"/>
      <c r="BQ41" s="450"/>
      <c r="BR41" s="450"/>
      <c r="BS41" s="450"/>
      <c r="BT41" s="450"/>
      <c r="BU41" s="450"/>
      <c r="BV41" s="450"/>
      <c r="BW41" s="450"/>
      <c r="BX41" s="450"/>
      <c r="BY41" s="450"/>
      <c r="BZ41" s="450"/>
      <c r="CA41" s="450"/>
      <c r="CB41" s="450"/>
      <c r="CC41" s="450"/>
      <c r="CD41" s="450"/>
      <c r="CE41" s="450"/>
      <c r="CF41" s="450"/>
      <c r="CG41" s="450"/>
      <c r="CH41" s="450"/>
      <c r="CI41" s="450"/>
      <c r="CJ41" s="450"/>
      <c r="CK41" s="450"/>
      <c r="CL41" s="450"/>
      <c r="CM41" s="450"/>
      <c r="CN41" s="450"/>
      <c r="CO41" s="450"/>
      <c r="CP41" s="450"/>
      <c r="CQ41" s="450"/>
      <c r="CR41" s="450"/>
      <c r="CS41" s="450"/>
      <c r="CT41" s="450"/>
      <c r="CU41" s="450"/>
      <c r="CV41" s="450"/>
      <c r="CW41" s="450"/>
      <c r="CX41" s="450"/>
      <c r="CY41" s="450"/>
      <c r="CZ41" s="450"/>
      <c r="DA41" s="450"/>
      <c r="DB41" s="450"/>
      <c r="DC41" s="450"/>
      <c r="DD41" s="450"/>
      <c r="DE41" s="450"/>
      <c r="DF41" s="450"/>
      <c r="DG41" s="450"/>
      <c r="DH41" s="450"/>
      <c r="DI41" s="450"/>
      <c r="DJ41" s="450"/>
      <c r="DK41" s="450"/>
      <c r="DL41" s="450"/>
      <c r="DM41" s="450"/>
      <c r="DN41" s="450"/>
      <c r="DO41" s="450"/>
      <c r="DP41" s="450"/>
      <c r="DQ41" s="450"/>
      <c r="DR41" s="450"/>
      <c r="DS41" s="450"/>
      <c r="DT41" s="450"/>
      <c r="DU41" s="450"/>
      <c r="DV41" s="450"/>
      <c r="DW41" s="450"/>
      <c r="DX41" s="450"/>
      <c r="DY41" s="450"/>
      <c r="DZ41" s="450"/>
      <c r="EA41" s="450"/>
      <c r="EB41" s="450"/>
      <c r="EC41" s="450"/>
      <c r="ED41" s="450"/>
      <c r="EE41" s="450"/>
      <c r="EF41" s="450"/>
      <c r="EG41" s="450"/>
      <c r="EH41" s="450"/>
      <c r="EI41" s="450"/>
      <c r="EJ41" s="450"/>
      <c r="EK41" s="450"/>
      <c r="EL41" s="450"/>
      <c r="EM41" s="450"/>
      <c r="EN41" s="450"/>
      <c r="EO41" s="450"/>
      <c r="EP41" s="450"/>
      <c r="EQ41" s="450"/>
      <c r="ER41" s="450"/>
      <c r="ES41" s="450"/>
      <c r="ET41" s="450"/>
      <c r="EU41" s="450"/>
      <c r="EV41" s="450"/>
      <c r="EW41" s="450"/>
      <c r="EX41" s="450"/>
      <c r="EY41" s="450"/>
      <c r="EZ41" s="450"/>
      <c r="FA41" s="450"/>
      <c r="FB41" s="450"/>
      <c r="FC41" s="450"/>
      <c r="FD41" s="450"/>
      <c r="FE41" s="450"/>
      <c r="FF41" s="450"/>
      <c r="FG41" s="450"/>
      <c r="FH41" s="450"/>
      <c r="FI41" s="450"/>
      <c r="FJ41" s="450"/>
      <c r="FK41" s="450"/>
      <c r="FL41" s="450"/>
      <c r="FM41" s="450"/>
      <c r="FN41" s="450"/>
      <c r="FO41" s="450"/>
      <c r="FP41" s="450"/>
      <c r="FQ41" s="450"/>
      <c r="FR41" s="450"/>
      <c r="FS41" s="450"/>
      <c r="FT41" s="450"/>
      <c r="FU41" s="450"/>
      <c r="FV41" s="450"/>
      <c r="FW41" s="450"/>
      <c r="FX41" s="450"/>
      <c r="FY41" s="450"/>
      <c r="FZ41" s="450"/>
      <c r="GA41" s="450"/>
      <c r="GB41" s="450"/>
      <c r="GC41" s="450"/>
      <c r="GD41" s="450"/>
      <c r="GE41" s="450"/>
      <c r="GF41" s="450"/>
      <c r="GG41" s="450"/>
      <c r="GH41" s="450"/>
      <c r="GI41" s="450"/>
      <c r="GJ41" s="450"/>
      <c r="GK41" s="450"/>
      <c r="GL41" s="450"/>
      <c r="GM41" s="450"/>
      <c r="GN41" s="450"/>
      <c r="GO41" s="450"/>
      <c r="GP41" s="450"/>
      <c r="GQ41" s="450"/>
      <c r="GR41" s="450"/>
      <c r="GS41" s="450"/>
      <c r="GT41" s="450"/>
      <c r="GU41" s="450"/>
      <c r="GV41" s="450"/>
      <c r="GW41" s="450"/>
      <c r="GX41" s="450"/>
      <c r="GY41" s="450"/>
      <c r="GZ41" s="450"/>
      <c r="HA41" s="450"/>
      <c r="HB41" s="450"/>
      <c r="HC41" s="450"/>
      <c r="HD41" s="450"/>
      <c r="HE41" s="450"/>
      <c r="HF41" s="450"/>
      <c r="HG41" s="450"/>
      <c r="HH41" s="450"/>
      <c r="HI41" s="450"/>
      <c r="HJ41" s="450"/>
      <c r="HK41" s="450"/>
      <c r="HL41" s="450"/>
      <c r="HM41" s="450"/>
      <c r="HN41" s="450"/>
      <c r="HO41" s="450"/>
      <c r="HP41" s="450"/>
      <c r="HQ41" s="450"/>
      <c r="HR41" s="450"/>
      <c r="HS41" s="450"/>
      <c r="HT41" s="450"/>
      <c r="HU41" s="450"/>
      <c r="HV41" s="450"/>
      <c r="HW41" s="450"/>
      <c r="HX41" s="450"/>
      <c r="HY41" s="450"/>
      <c r="HZ41" s="450"/>
      <c r="IA41" s="450"/>
      <c r="IB41" s="450"/>
      <c r="IC41" s="450"/>
      <c r="ID41" s="450"/>
      <c r="IE41" s="450"/>
      <c r="IF41" s="450"/>
      <c r="IG41" s="450"/>
      <c r="IH41" s="450"/>
      <c r="II41" s="450"/>
      <c r="IJ41" s="450"/>
      <c r="IK41" s="450"/>
      <c r="IL41" s="450"/>
      <c r="IM41" s="450"/>
      <c r="IN41" s="450"/>
      <c r="IO41" s="450"/>
      <c r="IP41" s="450"/>
      <c r="IQ41" s="450"/>
      <c r="IR41" s="450"/>
      <c r="IS41" s="450"/>
      <c r="IT41" s="450"/>
      <c r="IU41" s="450"/>
      <c r="IV41" s="450"/>
      <c r="IW41" s="450"/>
      <c r="IX41" s="450"/>
      <c r="IY41" s="450"/>
      <c r="IZ41" s="450"/>
    </row>
    <row r="42" s="378" customFormat="1" ht="11.8" customHeight="1" spans="1:260">
      <c r="A42" s="636"/>
      <c r="B42" s="624"/>
      <c r="C42" s="624"/>
      <c r="D42" s="624"/>
      <c r="E42" s="626"/>
      <c r="F42" s="625"/>
      <c r="G42" s="624"/>
      <c r="H42" s="625"/>
      <c r="I42" s="624"/>
      <c r="J42" s="646"/>
      <c r="K42" s="458"/>
      <c r="L42" s="645"/>
      <c r="M42" s="645"/>
      <c r="N42" s="645"/>
      <c r="O42" s="645"/>
      <c r="P42" s="625"/>
      <c r="Q42" s="647"/>
      <c r="R42" s="625"/>
      <c r="S42" s="647"/>
      <c r="T42" s="658"/>
      <c r="U42" s="450"/>
      <c r="V42" s="450"/>
      <c r="W42" s="450"/>
      <c r="X42" s="450"/>
      <c r="Y42" s="450"/>
      <c r="Z42" s="450"/>
      <c r="AA42" s="450"/>
      <c r="AB42" s="450"/>
      <c r="AC42" s="450"/>
      <c r="AD42" s="450"/>
      <c r="AE42" s="450"/>
      <c r="AF42" s="450"/>
      <c r="AG42" s="450"/>
      <c r="AH42" s="450"/>
      <c r="AI42" s="450"/>
      <c r="AJ42" s="450"/>
      <c r="AK42" s="450"/>
      <c r="AL42" s="450"/>
      <c r="AM42" s="450"/>
      <c r="AN42" s="450"/>
      <c r="AO42" s="450"/>
      <c r="AP42" s="450"/>
      <c r="AQ42" s="450"/>
      <c r="AR42" s="450"/>
      <c r="AS42" s="450"/>
      <c r="AT42" s="450"/>
      <c r="AU42" s="450"/>
      <c r="AV42" s="450"/>
      <c r="AW42" s="450"/>
      <c r="AX42" s="450"/>
      <c r="AY42" s="450"/>
      <c r="AZ42" s="450"/>
      <c r="BA42" s="450"/>
      <c r="BB42" s="450"/>
      <c r="BC42" s="450"/>
      <c r="BD42" s="450"/>
      <c r="BE42" s="450"/>
      <c r="BF42" s="450"/>
      <c r="BG42" s="450"/>
      <c r="BH42" s="450"/>
      <c r="BI42" s="450"/>
      <c r="BJ42" s="450"/>
      <c r="BK42" s="450"/>
      <c r="BL42" s="450"/>
      <c r="BM42" s="450"/>
      <c r="BN42" s="450"/>
      <c r="BO42" s="450"/>
      <c r="BP42" s="450"/>
      <c r="BQ42" s="450"/>
      <c r="BR42" s="450"/>
      <c r="BS42" s="450"/>
      <c r="BT42" s="450"/>
      <c r="BU42" s="450"/>
      <c r="BV42" s="450"/>
      <c r="BW42" s="450"/>
      <c r="BX42" s="450"/>
      <c r="BY42" s="450"/>
      <c r="BZ42" s="450"/>
      <c r="CA42" s="450"/>
      <c r="CB42" s="450"/>
      <c r="CC42" s="450"/>
      <c r="CD42" s="450"/>
      <c r="CE42" s="450"/>
      <c r="CF42" s="450"/>
      <c r="CG42" s="450"/>
      <c r="CH42" s="450"/>
      <c r="CI42" s="450"/>
      <c r="CJ42" s="450"/>
      <c r="CK42" s="450"/>
      <c r="CL42" s="450"/>
      <c r="CM42" s="450"/>
      <c r="CN42" s="450"/>
      <c r="CO42" s="450"/>
      <c r="CP42" s="450"/>
      <c r="CQ42" s="450"/>
      <c r="CR42" s="450"/>
      <c r="CS42" s="450"/>
      <c r="CT42" s="450"/>
      <c r="CU42" s="450"/>
      <c r="CV42" s="450"/>
      <c r="CW42" s="450"/>
      <c r="CX42" s="450"/>
      <c r="CY42" s="450"/>
      <c r="CZ42" s="450"/>
      <c r="DA42" s="450"/>
      <c r="DB42" s="450"/>
      <c r="DC42" s="450"/>
      <c r="DD42" s="450"/>
      <c r="DE42" s="450"/>
      <c r="DF42" s="450"/>
      <c r="DG42" s="450"/>
      <c r="DH42" s="450"/>
      <c r="DI42" s="450"/>
      <c r="DJ42" s="450"/>
      <c r="DK42" s="450"/>
      <c r="DL42" s="450"/>
      <c r="DM42" s="450"/>
      <c r="DN42" s="450"/>
      <c r="DO42" s="450"/>
      <c r="DP42" s="450"/>
      <c r="DQ42" s="450"/>
      <c r="DR42" s="450"/>
      <c r="DS42" s="450"/>
      <c r="DT42" s="450"/>
      <c r="DU42" s="450"/>
      <c r="DV42" s="450"/>
      <c r="DW42" s="450"/>
      <c r="DX42" s="450"/>
      <c r="DY42" s="450"/>
      <c r="DZ42" s="450"/>
      <c r="EA42" s="450"/>
      <c r="EB42" s="450"/>
      <c r="EC42" s="450"/>
      <c r="ED42" s="450"/>
      <c r="EE42" s="450"/>
      <c r="EF42" s="450"/>
      <c r="EG42" s="450"/>
      <c r="EH42" s="450"/>
      <c r="EI42" s="450"/>
      <c r="EJ42" s="450"/>
      <c r="EK42" s="450"/>
      <c r="EL42" s="450"/>
      <c r="EM42" s="450"/>
      <c r="EN42" s="450"/>
      <c r="EO42" s="450"/>
      <c r="EP42" s="450"/>
      <c r="EQ42" s="450"/>
      <c r="ER42" s="450"/>
      <c r="ES42" s="450"/>
      <c r="ET42" s="450"/>
      <c r="EU42" s="450"/>
      <c r="EV42" s="450"/>
      <c r="EW42" s="450"/>
      <c r="EX42" s="450"/>
      <c r="EY42" s="450"/>
      <c r="EZ42" s="450"/>
      <c r="FA42" s="450"/>
      <c r="FB42" s="450"/>
      <c r="FC42" s="450"/>
      <c r="FD42" s="450"/>
      <c r="FE42" s="450"/>
      <c r="FF42" s="450"/>
      <c r="FG42" s="450"/>
      <c r="FH42" s="450"/>
      <c r="FI42" s="450"/>
      <c r="FJ42" s="450"/>
      <c r="FK42" s="450"/>
      <c r="FL42" s="450"/>
      <c r="FM42" s="450"/>
      <c r="FN42" s="450"/>
      <c r="FO42" s="450"/>
      <c r="FP42" s="450"/>
      <c r="FQ42" s="450"/>
      <c r="FR42" s="450"/>
      <c r="FS42" s="450"/>
      <c r="FT42" s="450"/>
      <c r="FU42" s="450"/>
      <c r="FV42" s="450"/>
      <c r="FW42" s="450"/>
      <c r="FX42" s="450"/>
      <c r="FY42" s="450"/>
      <c r="FZ42" s="450"/>
      <c r="GA42" s="450"/>
      <c r="GB42" s="450"/>
      <c r="GC42" s="450"/>
      <c r="GD42" s="450"/>
      <c r="GE42" s="450"/>
      <c r="GF42" s="450"/>
      <c r="GG42" s="450"/>
      <c r="GH42" s="450"/>
      <c r="GI42" s="450"/>
      <c r="GJ42" s="450"/>
      <c r="GK42" s="450"/>
      <c r="GL42" s="450"/>
      <c r="GM42" s="450"/>
      <c r="GN42" s="450"/>
      <c r="GO42" s="450"/>
      <c r="GP42" s="450"/>
      <c r="GQ42" s="450"/>
      <c r="GR42" s="450"/>
      <c r="GS42" s="450"/>
      <c r="GT42" s="450"/>
      <c r="GU42" s="450"/>
      <c r="GV42" s="450"/>
      <c r="GW42" s="450"/>
      <c r="GX42" s="450"/>
      <c r="GY42" s="450"/>
      <c r="GZ42" s="450"/>
      <c r="HA42" s="450"/>
      <c r="HB42" s="450"/>
      <c r="HC42" s="450"/>
      <c r="HD42" s="450"/>
      <c r="HE42" s="450"/>
      <c r="HF42" s="450"/>
      <c r="HG42" s="450"/>
      <c r="HH42" s="450"/>
      <c r="HI42" s="450"/>
      <c r="HJ42" s="450"/>
      <c r="HK42" s="450"/>
      <c r="HL42" s="450"/>
      <c r="HM42" s="450"/>
      <c r="HN42" s="450"/>
      <c r="HO42" s="450"/>
      <c r="HP42" s="450"/>
      <c r="HQ42" s="450"/>
      <c r="HR42" s="450"/>
      <c r="HS42" s="450"/>
      <c r="HT42" s="450"/>
      <c r="HU42" s="450"/>
      <c r="HV42" s="450"/>
      <c r="HW42" s="450"/>
      <c r="HX42" s="450"/>
      <c r="HY42" s="450"/>
      <c r="HZ42" s="450"/>
      <c r="IA42" s="450"/>
      <c r="IB42" s="450"/>
      <c r="IC42" s="450"/>
      <c r="ID42" s="450"/>
      <c r="IE42" s="450"/>
      <c r="IF42" s="450"/>
      <c r="IG42" s="450"/>
      <c r="IH42" s="450"/>
      <c r="II42" s="450"/>
      <c r="IJ42" s="450"/>
      <c r="IK42" s="450"/>
      <c r="IL42" s="450"/>
      <c r="IM42" s="450"/>
      <c r="IN42" s="450"/>
      <c r="IO42" s="450"/>
      <c r="IP42" s="450"/>
      <c r="IQ42" s="450"/>
      <c r="IR42" s="450"/>
      <c r="IS42" s="450"/>
      <c r="IT42" s="450"/>
      <c r="IU42" s="450"/>
      <c r="IV42" s="450"/>
      <c r="IW42" s="450"/>
      <c r="IX42" s="450"/>
      <c r="IY42" s="450"/>
      <c r="IZ42" s="450"/>
    </row>
    <row r="43" s="378" customFormat="1" ht="11.8" customHeight="1" spans="1:260">
      <c r="A43" s="637" t="s">
        <v>78</v>
      </c>
      <c r="B43" s="638">
        <f>SUM(B31:B42)</f>
        <v>3824661</v>
      </c>
      <c r="C43" s="638">
        <f>SUM(C31:C42)</f>
        <v>3527894</v>
      </c>
      <c r="D43" s="638">
        <f>SUM(D31:D42)</f>
        <v>3809175</v>
      </c>
      <c r="E43" s="638">
        <f>SUM(E31:E42)</f>
        <v>4381723</v>
      </c>
      <c r="F43" s="639">
        <f>+E43/D43*100</f>
        <v>115.030761254077</v>
      </c>
      <c r="G43" s="640">
        <f>+E43-D43</f>
        <v>572548</v>
      </c>
      <c r="H43" s="639">
        <f>E43/B43*100-100</f>
        <v>14.5650032774147</v>
      </c>
      <c r="I43" s="640">
        <f>E43-B43</f>
        <v>557062</v>
      </c>
      <c r="J43" s="652"/>
      <c r="K43" s="653" t="s">
        <v>79</v>
      </c>
      <c r="L43" s="654">
        <f t="shared" ref="L43:O43" si="18">SUM(L31:L42)</f>
        <v>3824661</v>
      </c>
      <c r="M43" s="654">
        <f t="shared" si="18"/>
        <v>3527894</v>
      </c>
      <c r="N43" s="654">
        <f t="shared" si="18"/>
        <v>3809175</v>
      </c>
      <c r="O43" s="654">
        <f t="shared" si="18"/>
        <v>4381723</v>
      </c>
      <c r="P43" s="639">
        <f>+O43/N43*100</f>
        <v>115.030761254077</v>
      </c>
      <c r="Q43" s="654">
        <f t="shared" si="17"/>
        <v>572548</v>
      </c>
      <c r="R43" s="639">
        <f>O43/L43*100-100</f>
        <v>14.5650032774147</v>
      </c>
      <c r="S43" s="654">
        <f>O43-L43</f>
        <v>557062</v>
      </c>
      <c r="T43" s="661"/>
      <c r="U43" s="450"/>
      <c r="V43" s="450"/>
      <c r="W43" s="450"/>
      <c r="X43" s="450"/>
      <c r="Y43" s="450"/>
      <c r="Z43" s="450"/>
      <c r="AA43" s="450"/>
      <c r="AB43" s="450"/>
      <c r="AC43" s="450"/>
      <c r="AD43" s="450"/>
      <c r="AE43" s="450"/>
      <c r="AF43" s="450"/>
      <c r="AG43" s="450"/>
      <c r="AH43" s="450"/>
      <c r="AI43" s="450"/>
      <c r="AJ43" s="450"/>
      <c r="AK43" s="450"/>
      <c r="AL43" s="450"/>
      <c r="AM43" s="450"/>
      <c r="AN43" s="450"/>
      <c r="AO43" s="450"/>
      <c r="AP43" s="450"/>
      <c r="AQ43" s="450"/>
      <c r="AR43" s="450"/>
      <c r="AS43" s="450"/>
      <c r="AT43" s="450"/>
      <c r="AU43" s="450"/>
      <c r="AV43" s="450"/>
      <c r="AW43" s="450"/>
      <c r="AX43" s="450"/>
      <c r="AY43" s="450"/>
      <c r="AZ43" s="450"/>
      <c r="BA43" s="450"/>
      <c r="BB43" s="450"/>
      <c r="BC43" s="450"/>
      <c r="BD43" s="450"/>
      <c r="BE43" s="450"/>
      <c r="BF43" s="450"/>
      <c r="BG43" s="450"/>
      <c r="BH43" s="450"/>
      <c r="BI43" s="450"/>
      <c r="BJ43" s="450"/>
      <c r="BK43" s="450"/>
      <c r="BL43" s="450"/>
      <c r="BM43" s="450"/>
      <c r="BN43" s="450"/>
      <c r="BO43" s="450"/>
      <c r="BP43" s="450"/>
      <c r="BQ43" s="450"/>
      <c r="BR43" s="450"/>
      <c r="BS43" s="450"/>
      <c r="BT43" s="450"/>
      <c r="BU43" s="450"/>
      <c r="BV43" s="450"/>
      <c r="BW43" s="450"/>
      <c r="BX43" s="450"/>
      <c r="BY43" s="450"/>
      <c r="BZ43" s="450"/>
      <c r="CA43" s="450"/>
      <c r="CB43" s="450"/>
      <c r="CC43" s="450"/>
      <c r="CD43" s="450"/>
      <c r="CE43" s="450"/>
      <c r="CF43" s="450"/>
      <c r="CG43" s="450"/>
      <c r="CH43" s="450"/>
      <c r="CI43" s="450"/>
      <c r="CJ43" s="450"/>
      <c r="CK43" s="450"/>
      <c r="CL43" s="450"/>
      <c r="CM43" s="450"/>
      <c r="CN43" s="450"/>
      <c r="CO43" s="450"/>
      <c r="CP43" s="450"/>
      <c r="CQ43" s="450"/>
      <c r="CR43" s="450"/>
      <c r="CS43" s="450"/>
      <c r="CT43" s="450"/>
      <c r="CU43" s="450"/>
      <c r="CV43" s="450"/>
      <c r="CW43" s="450"/>
      <c r="CX43" s="450"/>
      <c r="CY43" s="450"/>
      <c r="CZ43" s="450"/>
      <c r="DA43" s="450"/>
      <c r="DB43" s="450"/>
      <c r="DC43" s="450"/>
      <c r="DD43" s="450"/>
      <c r="DE43" s="450"/>
      <c r="DF43" s="450"/>
      <c r="DG43" s="450"/>
      <c r="DH43" s="450"/>
      <c r="DI43" s="450"/>
      <c r="DJ43" s="450"/>
      <c r="DK43" s="450"/>
      <c r="DL43" s="450"/>
      <c r="DM43" s="450"/>
      <c r="DN43" s="450"/>
      <c r="DO43" s="450"/>
      <c r="DP43" s="450"/>
      <c r="DQ43" s="450"/>
      <c r="DR43" s="450"/>
      <c r="DS43" s="450"/>
      <c r="DT43" s="450"/>
      <c r="DU43" s="450"/>
      <c r="DV43" s="450"/>
      <c r="DW43" s="450"/>
      <c r="DX43" s="450"/>
      <c r="DY43" s="450"/>
      <c r="DZ43" s="450"/>
      <c r="EA43" s="450"/>
      <c r="EB43" s="450"/>
      <c r="EC43" s="450"/>
      <c r="ED43" s="450"/>
      <c r="EE43" s="450"/>
      <c r="EF43" s="450"/>
      <c r="EG43" s="450"/>
      <c r="EH43" s="450"/>
      <c r="EI43" s="450"/>
      <c r="EJ43" s="450"/>
      <c r="EK43" s="450"/>
      <c r="EL43" s="450"/>
      <c r="EM43" s="450"/>
      <c r="EN43" s="450"/>
      <c r="EO43" s="450"/>
      <c r="EP43" s="450"/>
      <c r="EQ43" s="450"/>
      <c r="ER43" s="450"/>
      <c r="ES43" s="450"/>
      <c r="ET43" s="450"/>
      <c r="EU43" s="450"/>
      <c r="EV43" s="450"/>
      <c r="EW43" s="450"/>
      <c r="EX43" s="450"/>
      <c r="EY43" s="450"/>
      <c r="EZ43" s="450"/>
      <c r="FA43" s="450"/>
      <c r="FB43" s="450"/>
      <c r="FC43" s="450"/>
      <c r="FD43" s="450"/>
      <c r="FE43" s="450"/>
      <c r="FF43" s="450"/>
      <c r="FG43" s="450"/>
      <c r="FH43" s="450"/>
      <c r="FI43" s="450"/>
      <c r="FJ43" s="450"/>
      <c r="FK43" s="450"/>
      <c r="FL43" s="450"/>
      <c r="FM43" s="450"/>
      <c r="FN43" s="450"/>
      <c r="FO43" s="450"/>
      <c r="FP43" s="450"/>
      <c r="FQ43" s="450"/>
      <c r="FR43" s="450"/>
      <c r="FS43" s="450"/>
      <c r="FT43" s="450"/>
      <c r="FU43" s="450"/>
      <c r="FV43" s="450"/>
      <c r="FW43" s="450"/>
      <c r="FX43" s="450"/>
      <c r="FY43" s="450"/>
      <c r="FZ43" s="450"/>
      <c r="GA43" s="450"/>
      <c r="GB43" s="450"/>
      <c r="GC43" s="450"/>
      <c r="GD43" s="450"/>
      <c r="GE43" s="450"/>
      <c r="GF43" s="450"/>
      <c r="GG43" s="450"/>
      <c r="GH43" s="450"/>
      <c r="GI43" s="450"/>
      <c r="GJ43" s="450"/>
      <c r="GK43" s="450"/>
      <c r="GL43" s="450"/>
      <c r="GM43" s="450"/>
      <c r="GN43" s="450"/>
      <c r="GO43" s="450"/>
      <c r="GP43" s="450"/>
      <c r="GQ43" s="450"/>
      <c r="GR43" s="450"/>
      <c r="GS43" s="450"/>
      <c r="GT43" s="450"/>
      <c r="GU43" s="450"/>
      <c r="GV43" s="450"/>
      <c r="GW43" s="450"/>
      <c r="GX43" s="450"/>
      <c r="GY43" s="450"/>
      <c r="GZ43" s="450"/>
      <c r="HA43" s="450"/>
      <c r="HB43" s="450"/>
      <c r="HC43" s="450"/>
      <c r="HD43" s="450"/>
      <c r="HE43" s="450"/>
      <c r="HF43" s="450"/>
      <c r="HG43" s="450"/>
      <c r="HH43" s="450"/>
      <c r="HI43" s="450"/>
      <c r="HJ43" s="450"/>
      <c r="HK43" s="450"/>
      <c r="HL43" s="450"/>
      <c r="HM43" s="450"/>
      <c r="HN43" s="450"/>
      <c r="HO43" s="450"/>
      <c r="HP43" s="450"/>
      <c r="HQ43" s="450"/>
      <c r="HR43" s="450"/>
      <c r="HS43" s="450"/>
      <c r="HT43" s="450"/>
      <c r="HU43" s="450"/>
      <c r="HV43" s="450"/>
      <c r="HW43" s="450"/>
      <c r="HX43" s="450"/>
      <c r="HY43" s="450"/>
      <c r="HZ43" s="450"/>
      <c r="IA43" s="450"/>
      <c r="IB43" s="450"/>
      <c r="IC43" s="450"/>
      <c r="ID43" s="450"/>
      <c r="IE43" s="450"/>
      <c r="IF43" s="450"/>
      <c r="IG43" s="450"/>
      <c r="IH43" s="450"/>
      <c r="II43" s="450"/>
      <c r="IJ43" s="450"/>
      <c r="IK43" s="450"/>
      <c r="IL43" s="450"/>
      <c r="IM43" s="450"/>
      <c r="IN43" s="450"/>
      <c r="IO43" s="450"/>
      <c r="IP43" s="450"/>
      <c r="IQ43" s="450"/>
      <c r="IR43" s="450"/>
      <c r="IS43" s="450"/>
      <c r="IT43" s="450"/>
      <c r="IU43" s="450"/>
      <c r="IV43" s="450"/>
      <c r="IW43" s="450"/>
      <c r="IX43" s="450"/>
      <c r="IY43" s="450"/>
      <c r="IZ43" s="450"/>
    </row>
    <row r="44" spans="4:19">
      <c r="D44" s="587"/>
      <c r="Q44" s="613"/>
      <c r="R44" s="613"/>
      <c r="S44" s="613"/>
    </row>
    <row r="46" spans="15:15">
      <c r="O46" s="603"/>
    </row>
  </sheetData>
  <mergeCells count="3">
    <mergeCell ref="A2:T2"/>
    <mergeCell ref="J5:J43"/>
    <mergeCell ref="T5:T43"/>
  </mergeCells>
  <printOptions horizontalCentered="1"/>
  <pageMargins left="0.590277777777778" right="0.590277777777778" top="0.511805555555556" bottom="0.751388888888889" header="0" footer="0.468055555555556"/>
  <pageSetup paperSize="9" orientation="landscape" horizontalDpi="600"/>
  <headerFooter/>
  <ignoredErrors>
    <ignoredError sqref="O18" formulaRange="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IZ48"/>
  <sheetViews>
    <sheetView zoomScale="175" zoomScaleNormal="175" topLeftCell="E16" workbookViewId="0">
      <selection activeCell="N27" sqref="N27"/>
    </sheetView>
  </sheetViews>
  <sheetFormatPr defaultColWidth="8.75" defaultRowHeight="14.25"/>
  <cols>
    <col min="1" max="1" width="17.125" style="80" customWidth="1"/>
    <col min="2" max="9" width="5.125" style="80" customWidth="1"/>
    <col min="10" max="10" width="4.125" style="80" customWidth="1"/>
    <col min="11" max="11" width="15.125" style="80" customWidth="1"/>
    <col min="12" max="19" width="5.125" style="80" customWidth="1"/>
    <col min="20" max="20" width="6.625" style="558" customWidth="1"/>
    <col min="21" max="21" width="5.25" style="80" customWidth="1"/>
    <col min="22" max="22" width="9" style="80" customWidth="1"/>
    <col min="23" max="24" width="18.25" style="80" customWidth="1"/>
    <col min="25" max="25" width="17.875" style="80" customWidth="1"/>
    <col min="26" max="36" width="9" style="80"/>
    <col min="37" max="260" width="8.75" style="80"/>
    <col min="261" max="16384" width="8.75" style="384"/>
  </cols>
  <sheetData>
    <row r="1" s="375" customFormat="1" ht="12" customHeight="1" spans="1:1">
      <c r="A1" s="8" t="s">
        <v>80</v>
      </c>
    </row>
    <row r="2" s="439" customFormat="1" ht="21" customHeight="1" spans="1:260">
      <c r="A2" s="385" t="s">
        <v>81</v>
      </c>
      <c r="B2" s="385"/>
      <c r="C2" s="385"/>
      <c r="D2" s="385"/>
      <c r="E2" s="385"/>
      <c r="F2" s="385"/>
      <c r="G2" s="385"/>
      <c r="H2" s="385"/>
      <c r="I2" s="385"/>
      <c r="J2" s="588"/>
      <c r="K2" s="588"/>
      <c r="L2" s="588"/>
      <c r="M2" s="385"/>
      <c r="N2" s="385"/>
      <c r="O2" s="385"/>
      <c r="P2" s="385"/>
      <c r="Q2" s="385"/>
      <c r="R2" s="385"/>
      <c r="S2" s="385"/>
      <c r="T2" s="604"/>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row>
    <row r="3" s="375" customFormat="1" ht="12" customHeight="1" spans="1:260">
      <c r="A3" s="8"/>
      <c r="B3" s="148"/>
      <c r="C3" s="148"/>
      <c r="D3" s="148"/>
      <c r="E3" s="148"/>
      <c r="F3" s="148"/>
      <c r="G3" s="148"/>
      <c r="H3" s="148"/>
      <c r="I3" s="148"/>
      <c r="J3" s="148"/>
      <c r="K3" s="148"/>
      <c r="L3" s="148"/>
      <c r="M3" s="148"/>
      <c r="N3" s="148"/>
      <c r="O3" s="148"/>
      <c r="P3" s="148"/>
      <c r="Q3" s="8"/>
      <c r="R3" s="148"/>
      <c r="S3" s="148"/>
      <c r="T3" s="605" t="s">
        <v>2</v>
      </c>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row>
    <row r="4" s="378" customFormat="1" ht="31.05" customHeight="1" spans="1:260">
      <c r="A4" s="389" t="s">
        <v>3</v>
      </c>
      <c r="B4" s="390" t="s">
        <v>4</v>
      </c>
      <c r="C4" s="391" t="s">
        <v>82</v>
      </c>
      <c r="D4" s="392" t="s">
        <v>6</v>
      </c>
      <c r="E4" s="392" t="s">
        <v>7</v>
      </c>
      <c r="F4" s="392" t="s">
        <v>8</v>
      </c>
      <c r="G4" s="392" t="s">
        <v>9</v>
      </c>
      <c r="H4" s="392" t="s">
        <v>10</v>
      </c>
      <c r="I4" s="392" t="s">
        <v>11</v>
      </c>
      <c r="J4" s="589" t="s">
        <v>12</v>
      </c>
      <c r="K4" s="418" t="s">
        <v>13</v>
      </c>
      <c r="L4" s="390" t="s">
        <v>4</v>
      </c>
      <c r="M4" s="391" t="s">
        <v>82</v>
      </c>
      <c r="N4" s="392" t="s">
        <v>6</v>
      </c>
      <c r="O4" s="392" t="s">
        <v>7</v>
      </c>
      <c r="P4" s="392" t="s">
        <v>8</v>
      </c>
      <c r="Q4" s="392" t="s">
        <v>9</v>
      </c>
      <c r="R4" s="392" t="s">
        <v>10</v>
      </c>
      <c r="S4" s="392" t="s">
        <v>11</v>
      </c>
      <c r="T4" s="606" t="s">
        <v>12</v>
      </c>
      <c r="U4" s="450"/>
      <c r="V4" s="450"/>
      <c r="W4" s="450"/>
      <c r="X4" s="450"/>
      <c r="Y4" s="450"/>
      <c r="Z4" s="450"/>
      <c r="AA4" s="450"/>
      <c r="AB4" s="450"/>
      <c r="AC4" s="450"/>
      <c r="AD4" s="450"/>
      <c r="AE4" s="450"/>
      <c r="AF4" s="450"/>
      <c r="AG4" s="450"/>
      <c r="AH4" s="450"/>
      <c r="AI4" s="450"/>
      <c r="AJ4" s="450"/>
      <c r="AK4" s="450"/>
      <c r="AL4" s="450"/>
      <c r="AM4" s="450"/>
      <c r="AN4" s="450"/>
      <c r="AO4" s="450"/>
      <c r="AP4" s="450"/>
      <c r="AQ4" s="450"/>
      <c r="AR4" s="450"/>
      <c r="AS4" s="450"/>
      <c r="AT4" s="450"/>
      <c r="AU4" s="450"/>
      <c r="AV4" s="450"/>
      <c r="AW4" s="450"/>
      <c r="AX4" s="450"/>
      <c r="AY4" s="450"/>
      <c r="AZ4" s="450"/>
      <c r="BA4" s="450"/>
      <c r="BB4" s="450"/>
      <c r="BC4" s="450"/>
      <c r="BD4" s="450"/>
      <c r="BE4" s="450"/>
      <c r="BF4" s="450"/>
      <c r="BG4" s="450"/>
      <c r="BH4" s="450"/>
      <c r="BI4" s="450"/>
      <c r="BJ4" s="450"/>
      <c r="BK4" s="450"/>
      <c r="BL4" s="450"/>
      <c r="BM4" s="450"/>
      <c r="BN4" s="450"/>
      <c r="BO4" s="450"/>
      <c r="BP4" s="450"/>
      <c r="BQ4" s="450"/>
      <c r="BR4" s="450"/>
      <c r="BS4" s="450"/>
      <c r="BT4" s="450"/>
      <c r="BU4" s="450"/>
      <c r="BV4" s="450"/>
      <c r="BW4" s="450"/>
      <c r="BX4" s="450"/>
      <c r="BY4" s="450"/>
      <c r="BZ4" s="450"/>
      <c r="CA4" s="450"/>
      <c r="CB4" s="450"/>
      <c r="CC4" s="450"/>
      <c r="CD4" s="450"/>
      <c r="CE4" s="450"/>
      <c r="CF4" s="450"/>
      <c r="CG4" s="450"/>
      <c r="CH4" s="450"/>
      <c r="CI4" s="450"/>
      <c r="CJ4" s="450"/>
      <c r="CK4" s="450"/>
      <c r="CL4" s="450"/>
      <c r="CM4" s="450"/>
      <c r="CN4" s="450"/>
      <c r="CO4" s="450"/>
      <c r="CP4" s="450"/>
      <c r="CQ4" s="450"/>
      <c r="CR4" s="450"/>
      <c r="CS4" s="450"/>
      <c r="CT4" s="450"/>
      <c r="CU4" s="450"/>
      <c r="CV4" s="450"/>
      <c r="CW4" s="450"/>
      <c r="CX4" s="450"/>
      <c r="CY4" s="450"/>
      <c r="CZ4" s="450"/>
      <c r="DA4" s="450"/>
      <c r="DB4" s="450"/>
      <c r="DC4" s="450"/>
      <c r="DD4" s="450"/>
      <c r="DE4" s="450"/>
      <c r="DF4" s="450"/>
      <c r="DG4" s="450"/>
      <c r="DH4" s="450"/>
      <c r="DI4" s="450"/>
      <c r="DJ4" s="450"/>
      <c r="DK4" s="450"/>
      <c r="DL4" s="450"/>
      <c r="DM4" s="450"/>
      <c r="DN4" s="450"/>
      <c r="DO4" s="450"/>
      <c r="DP4" s="450"/>
      <c r="DQ4" s="450"/>
      <c r="DR4" s="450"/>
      <c r="DS4" s="450"/>
      <c r="DT4" s="450"/>
      <c r="DU4" s="450"/>
      <c r="DV4" s="450"/>
      <c r="DW4" s="450"/>
      <c r="DX4" s="450"/>
      <c r="DY4" s="450"/>
      <c r="DZ4" s="450"/>
      <c r="EA4" s="450"/>
      <c r="EB4" s="450"/>
      <c r="EC4" s="450"/>
      <c r="ED4" s="450"/>
      <c r="EE4" s="450"/>
      <c r="EF4" s="450"/>
      <c r="EG4" s="450"/>
      <c r="EH4" s="450"/>
      <c r="EI4" s="450"/>
      <c r="EJ4" s="450"/>
      <c r="EK4" s="450"/>
      <c r="EL4" s="450"/>
      <c r="EM4" s="450"/>
      <c r="EN4" s="450"/>
      <c r="EO4" s="450"/>
      <c r="EP4" s="450"/>
      <c r="EQ4" s="450"/>
      <c r="ER4" s="450"/>
      <c r="ES4" s="450"/>
      <c r="ET4" s="450"/>
      <c r="EU4" s="450"/>
      <c r="EV4" s="450"/>
      <c r="EW4" s="450"/>
      <c r="EX4" s="450"/>
      <c r="EY4" s="450"/>
      <c r="EZ4" s="450"/>
      <c r="FA4" s="450"/>
      <c r="FB4" s="450"/>
      <c r="FC4" s="450"/>
      <c r="FD4" s="450"/>
      <c r="FE4" s="450"/>
      <c r="FF4" s="450"/>
      <c r="FG4" s="450"/>
      <c r="FH4" s="450"/>
      <c r="FI4" s="450"/>
      <c r="FJ4" s="450"/>
      <c r="FK4" s="450"/>
      <c r="FL4" s="450"/>
      <c r="FM4" s="450"/>
      <c r="FN4" s="450"/>
      <c r="FO4" s="450"/>
      <c r="FP4" s="450"/>
      <c r="FQ4" s="450"/>
      <c r="FR4" s="450"/>
      <c r="FS4" s="450"/>
      <c r="FT4" s="450"/>
      <c r="FU4" s="450"/>
      <c r="FV4" s="450"/>
      <c r="FW4" s="450"/>
      <c r="FX4" s="450"/>
      <c r="FY4" s="450"/>
      <c r="FZ4" s="450"/>
      <c r="GA4" s="450"/>
      <c r="GB4" s="450"/>
      <c r="GC4" s="450"/>
      <c r="GD4" s="450"/>
      <c r="GE4" s="450"/>
      <c r="GF4" s="450"/>
      <c r="GG4" s="450"/>
      <c r="GH4" s="450"/>
      <c r="GI4" s="450"/>
      <c r="GJ4" s="450"/>
      <c r="GK4" s="450"/>
      <c r="GL4" s="450"/>
      <c r="GM4" s="450"/>
      <c r="GN4" s="450"/>
      <c r="GO4" s="450"/>
      <c r="GP4" s="450"/>
      <c r="GQ4" s="450"/>
      <c r="GR4" s="450"/>
      <c r="GS4" s="450"/>
      <c r="GT4" s="450"/>
      <c r="GU4" s="450"/>
      <c r="GV4" s="450"/>
      <c r="GW4" s="450"/>
      <c r="GX4" s="450"/>
      <c r="GY4" s="450"/>
      <c r="GZ4" s="450"/>
      <c r="HA4" s="450"/>
      <c r="HB4" s="450"/>
      <c r="HC4" s="450"/>
      <c r="HD4" s="450"/>
      <c r="HE4" s="450"/>
      <c r="HF4" s="450"/>
      <c r="HG4" s="450"/>
      <c r="HH4" s="450"/>
      <c r="HI4" s="450"/>
      <c r="HJ4" s="450"/>
      <c r="HK4" s="450"/>
      <c r="HL4" s="450"/>
      <c r="HM4" s="450"/>
      <c r="HN4" s="450"/>
      <c r="HO4" s="450"/>
      <c r="HP4" s="450"/>
      <c r="HQ4" s="450"/>
      <c r="HR4" s="450"/>
      <c r="HS4" s="450"/>
      <c r="HT4" s="450"/>
      <c r="HU4" s="450"/>
      <c r="HV4" s="450"/>
      <c r="HW4" s="450"/>
      <c r="HX4" s="450"/>
      <c r="HY4" s="450"/>
      <c r="HZ4" s="450"/>
      <c r="IA4" s="450"/>
      <c r="IB4" s="450"/>
      <c r="IC4" s="450"/>
      <c r="ID4" s="450"/>
      <c r="IE4" s="450"/>
      <c r="IF4" s="450"/>
      <c r="IG4" s="450"/>
      <c r="IH4" s="450"/>
      <c r="II4" s="450"/>
      <c r="IJ4" s="450"/>
      <c r="IK4" s="450"/>
      <c r="IL4" s="450"/>
      <c r="IM4" s="450"/>
      <c r="IN4" s="450"/>
      <c r="IO4" s="450"/>
      <c r="IP4" s="450"/>
      <c r="IQ4" s="450"/>
      <c r="IR4" s="450"/>
      <c r="IS4" s="450"/>
      <c r="IT4" s="450"/>
      <c r="IU4" s="450"/>
      <c r="IV4" s="450"/>
      <c r="IW4" s="450"/>
      <c r="IX4" s="450"/>
      <c r="IY4" s="450"/>
      <c r="IZ4" s="450"/>
    </row>
    <row r="5" s="378" customFormat="1" ht="11.8" customHeight="1" spans="1:260">
      <c r="A5" s="394" t="s">
        <v>15</v>
      </c>
      <c r="B5" s="559">
        <f>SUM(B6:B14)</f>
        <v>424511</v>
      </c>
      <c r="C5" s="559">
        <f>SUM(C6:C14)</f>
        <v>454226</v>
      </c>
      <c r="D5" s="559">
        <f>SUM(D6:D14)</f>
        <v>407755</v>
      </c>
      <c r="E5" s="559">
        <f>SUM(E6:E14)</f>
        <v>410914</v>
      </c>
      <c r="F5" s="423">
        <f t="shared" ref="F5:F14" si="0">+E5/D5*100</f>
        <v>100.774729923606</v>
      </c>
      <c r="G5" s="559">
        <f t="shared" ref="G5:G18" si="1">+E5-D5</f>
        <v>3159</v>
      </c>
      <c r="H5" s="395">
        <f t="shared" ref="H5:H14" si="2">E5/B5*100-100</f>
        <v>-3.20297942809491</v>
      </c>
      <c r="I5" s="559">
        <f t="shared" ref="I5:I18" si="3">E5-B5</f>
        <v>-13597</v>
      </c>
      <c r="J5" s="590" t="s">
        <v>83</v>
      </c>
      <c r="K5" s="458" t="s">
        <v>17</v>
      </c>
      <c r="L5" s="448">
        <v>142112</v>
      </c>
      <c r="M5" s="448">
        <v>189296</v>
      </c>
      <c r="N5" s="448">
        <v>195330</v>
      </c>
      <c r="O5" s="448">
        <f>168267+3103</f>
        <v>171370</v>
      </c>
      <c r="P5" s="423">
        <f t="shared" ref="P5:P26" si="4">+O5/N5*100</f>
        <v>87.7335790713152</v>
      </c>
      <c r="Q5" s="564">
        <f t="shared" ref="Q5:Q29" si="5">+O5-N5</f>
        <v>-23960</v>
      </c>
      <c r="R5" s="423">
        <f t="shared" ref="R5:R22" si="6">O5/L5*100-100</f>
        <v>20.5879869398784</v>
      </c>
      <c r="S5" s="564">
        <f t="shared" ref="S5:S43" si="7">O5-L5</f>
        <v>29258</v>
      </c>
      <c r="T5" s="607" t="s">
        <v>84</v>
      </c>
      <c r="U5" s="450"/>
      <c r="V5" s="450"/>
      <c r="W5" s="450"/>
      <c r="X5" s="450"/>
      <c r="Y5" s="450"/>
      <c r="Z5" s="450"/>
      <c r="AA5" s="450"/>
      <c r="AB5" s="450"/>
      <c r="AC5" s="450"/>
      <c r="AD5" s="450"/>
      <c r="AE5" s="450"/>
      <c r="AF5" s="450"/>
      <c r="AG5" s="450"/>
      <c r="AH5" s="450"/>
      <c r="AI5" s="450"/>
      <c r="AJ5" s="450"/>
      <c r="AK5" s="450"/>
      <c r="AL5" s="450"/>
      <c r="AM5" s="450"/>
      <c r="AN5" s="450"/>
      <c r="AO5" s="450"/>
      <c r="AP5" s="450"/>
      <c r="AQ5" s="450"/>
      <c r="AR5" s="450"/>
      <c r="AS5" s="450"/>
      <c r="AT5" s="450"/>
      <c r="AU5" s="450"/>
      <c r="AV5" s="450"/>
      <c r="AW5" s="450"/>
      <c r="AX5" s="450"/>
      <c r="AY5" s="450"/>
      <c r="AZ5" s="450"/>
      <c r="BA5" s="450"/>
      <c r="BB5" s="450"/>
      <c r="BC5" s="450"/>
      <c r="BD5" s="450"/>
      <c r="BE5" s="450"/>
      <c r="BF5" s="450"/>
      <c r="BG5" s="450"/>
      <c r="BH5" s="450"/>
      <c r="BI5" s="450"/>
      <c r="BJ5" s="450"/>
      <c r="BK5" s="450"/>
      <c r="BL5" s="450"/>
      <c r="BM5" s="450"/>
      <c r="BN5" s="450"/>
      <c r="BO5" s="450"/>
      <c r="BP5" s="450"/>
      <c r="BQ5" s="450"/>
      <c r="BR5" s="450"/>
      <c r="BS5" s="450"/>
      <c r="BT5" s="450"/>
      <c r="BU5" s="450"/>
      <c r="BV5" s="450"/>
      <c r="BW5" s="450"/>
      <c r="BX5" s="450"/>
      <c r="BY5" s="450"/>
      <c r="BZ5" s="450"/>
      <c r="CA5" s="450"/>
      <c r="CB5" s="450"/>
      <c r="CC5" s="450"/>
      <c r="CD5" s="450"/>
      <c r="CE5" s="450"/>
      <c r="CF5" s="450"/>
      <c r="CG5" s="450"/>
      <c r="CH5" s="450"/>
      <c r="CI5" s="450"/>
      <c r="CJ5" s="450"/>
      <c r="CK5" s="450"/>
      <c r="CL5" s="450"/>
      <c r="CM5" s="450"/>
      <c r="CN5" s="450"/>
      <c r="CO5" s="450"/>
      <c r="CP5" s="450"/>
      <c r="CQ5" s="450"/>
      <c r="CR5" s="450"/>
      <c r="CS5" s="450"/>
      <c r="CT5" s="450"/>
      <c r="CU5" s="450"/>
      <c r="CV5" s="450"/>
      <c r="CW5" s="450"/>
      <c r="CX5" s="450"/>
      <c r="CY5" s="450"/>
      <c r="CZ5" s="450"/>
      <c r="DA5" s="450"/>
      <c r="DB5" s="450"/>
      <c r="DC5" s="450"/>
      <c r="DD5" s="450"/>
      <c r="DE5" s="450"/>
      <c r="DF5" s="450"/>
      <c r="DG5" s="450"/>
      <c r="DH5" s="450"/>
      <c r="DI5" s="450"/>
      <c r="DJ5" s="450"/>
      <c r="DK5" s="450"/>
      <c r="DL5" s="450"/>
      <c r="DM5" s="450"/>
      <c r="DN5" s="450"/>
      <c r="DO5" s="450"/>
      <c r="DP5" s="450"/>
      <c r="DQ5" s="450"/>
      <c r="DR5" s="450"/>
      <c r="DS5" s="450"/>
      <c r="DT5" s="450"/>
      <c r="DU5" s="450"/>
      <c r="DV5" s="450"/>
      <c r="DW5" s="450"/>
      <c r="DX5" s="450"/>
      <c r="DY5" s="450"/>
      <c r="DZ5" s="450"/>
      <c r="EA5" s="450"/>
      <c r="EB5" s="450"/>
      <c r="EC5" s="450"/>
      <c r="ED5" s="450"/>
      <c r="EE5" s="450"/>
      <c r="EF5" s="450"/>
      <c r="EG5" s="450"/>
      <c r="EH5" s="450"/>
      <c r="EI5" s="450"/>
      <c r="EJ5" s="450"/>
      <c r="EK5" s="450"/>
      <c r="EL5" s="450"/>
      <c r="EM5" s="450"/>
      <c r="EN5" s="450"/>
      <c r="EO5" s="450"/>
      <c r="EP5" s="450"/>
      <c r="EQ5" s="450"/>
      <c r="ER5" s="450"/>
      <c r="ES5" s="450"/>
      <c r="ET5" s="450"/>
      <c r="EU5" s="450"/>
      <c r="EV5" s="450"/>
      <c r="EW5" s="450"/>
      <c r="EX5" s="450"/>
      <c r="EY5" s="450"/>
      <c r="EZ5" s="450"/>
      <c r="FA5" s="450"/>
      <c r="FB5" s="450"/>
      <c r="FC5" s="450"/>
      <c r="FD5" s="450"/>
      <c r="FE5" s="450"/>
      <c r="FF5" s="450"/>
      <c r="FG5" s="450"/>
      <c r="FH5" s="450"/>
      <c r="FI5" s="450"/>
      <c r="FJ5" s="450"/>
      <c r="FK5" s="450"/>
      <c r="FL5" s="450"/>
      <c r="FM5" s="450"/>
      <c r="FN5" s="450"/>
      <c r="FO5" s="450"/>
      <c r="FP5" s="450"/>
      <c r="FQ5" s="450"/>
      <c r="FR5" s="450"/>
      <c r="FS5" s="450"/>
      <c r="FT5" s="450"/>
      <c r="FU5" s="450"/>
      <c r="FV5" s="450"/>
      <c r="FW5" s="450"/>
      <c r="FX5" s="450"/>
      <c r="FY5" s="450"/>
      <c r="FZ5" s="450"/>
      <c r="GA5" s="450"/>
      <c r="GB5" s="450"/>
      <c r="GC5" s="450"/>
      <c r="GD5" s="450"/>
      <c r="GE5" s="450"/>
      <c r="GF5" s="450"/>
      <c r="GG5" s="450"/>
      <c r="GH5" s="450"/>
      <c r="GI5" s="450"/>
      <c r="GJ5" s="450"/>
      <c r="GK5" s="450"/>
      <c r="GL5" s="450"/>
      <c r="GM5" s="450"/>
      <c r="GN5" s="450"/>
      <c r="GO5" s="450"/>
      <c r="GP5" s="450"/>
      <c r="GQ5" s="450"/>
      <c r="GR5" s="450"/>
      <c r="GS5" s="450"/>
      <c r="GT5" s="450"/>
      <c r="GU5" s="450"/>
      <c r="GV5" s="450"/>
      <c r="GW5" s="450"/>
      <c r="GX5" s="450"/>
      <c r="GY5" s="450"/>
      <c r="GZ5" s="450"/>
      <c r="HA5" s="450"/>
      <c r="HB5" s="450"/>
      <c r="HC5" s="450"/>
      <c r="HD5" s="450"/>
      <c r="HE5" s="450"/>
      <c r="HF5" s="450"/>
      <c r="HG5" s="450"/>
      <c r="HH5" s="450"/>
      <c r="HI5" s="450"/>
      <c r="HJ5" s="450"/>
      <c r="HK5" s="450"/>
      <c r="HL5" s="450"/>
      <c r="HM5" s="450"/>
      <c r="HN5" s="450"/>
      <c r="HO5" s="450"/>
      <c r="HP5" s="450"/>
      <c r="HQ5" s="450"/>
      <c r="HR5" s="450"/>
      <c r="HS5" s="450"/>
      <c r="HT5" s="450"/>
      <c r="HU5" s="450"/>
      <c r="HV5" s="450"/>
      <c r="HW5" s="450"/>
      <c r="HX5" s="450"/>
      <c r="HY5" s="450"/>
      <c r="HZ5" s="450"/>
      <c r="IA5" s="450"/>
      <c r="IB5" s="450"/>
      <c r="IC5" s="450"/>
      <c r="ID5" s="450"/>
      <c r="IE5" s="450"/>
      <c r="IF5" s="450"/>
      <c r="IG5" s="450"/>
      <c r="IH5" s="450"/>
      <c r="II5" s="450"/>
      <c r="IJ5" s="450"/>
      <c r="IK5" s="450"/>
      <c r="IL5" s="450"/>
      <c r="IM5" s="450"/>
      <c r="IN5" s="450"/>
      <c r="IO5" s="450"/>
      <c r="IP5" s="450"/>
      <c r="IQ5" s="450"/>
      <c r="IR5" s="450"/>
      <c r="IS5" s="450"/>
      <c r="IT5" s="450"/>
      <c r="IU5" s="450"/>
      <c r="IV5" s="450"/>
      <c r="IW5" s="450"/>
      <c r="IX5" s="450"/>
      <c r="IY5" s="450"/>
      <c r="IZ5" s="450"/>
    </row>
    <row r="6" s="378" customFormat="1" ht="11.8" customHeight="1" spans="1:260">
      <c r="A6" s="394" t="s">
        <v>19</v>
      </c>
      <c r="B6" s="559">
        <v>118046</v>
      </c>
      <c r="C6" s="559">
        <v>126680</v>
      </c>
      <c r="D6" s="559">
        <v>111511</v>
      </c>
      <c r="E6" s="559">
        <v>108752</v>
      </c>
      <c r="F6" s="423">
        <f t="shared" si="0"/>
        <v>97.5258046291397</v>
      </c>
      <c r="G6" s="559">
        <f t="shared" si="1"/>
        <v>-2759</v>
      </c>
      <c r="H6" s="395">
        <f t="shared" si="2"/>
        <v>-7.87320197211257</v>
      </c>
      <c r="I6" s="559">
        <f t="shared" si="3"/>
        <v>-9294</v>
      </c>
      <c r="J6" s="591"/>
      <c r="K6" s="458" t="s">
        <v>20</v>
      </c>
      <c r="L6" s="448"/>
      <c r="M6" s="448"/>
      <c r="N6" s="448"/>
      <c r="O6" s="448"/>
      <c r="P6" s="423"/>
      <c r="Q6" s="564"/>
      <c r="R6" s="423"/>
      <c r="S6" s="563"/>
      <c r="T6" s="608"/>
      <c r="U6" s="450"/>
      <c r="V6" s="450"/>
      <c r="W6" s="450"/>
      <c r="X6" s="450"/>
      <c r="Y6" s="614"/>
      <c r="Z6" s="450"/>
      <c r="AA6" s="450"/>
      <c r="AB6" s="450"/>
      <c r="AC6" s="450"/>
      <c r="AD6" s="450"/>
      <c r="AE6" s="450"/>
      <c r="AF6" s="450"/>
      <c r="AG6" s="450"/>
      <c r="AH6" s="450"/>
      <c r="AI6" s="450"/>
      <c r="AJ6" s="450"/>
      <c r="AK6" s="450"/>
      <c r="AL6" s="450"/>
      <c r="AM6" s="450"/>
      <c r="AN6" s="450"/>
      <c r="AO6" s="450"/>
      <c r="AP6" s="450"/>
      <c r="AQ6" s="450"/>
      <c r="AR6" s="450"/>
      <c r="AS6" s="450"/>
      <c r="AT6" s="450"/>
      <c r="AU6" s="450"/>
      <c r="AV6" s="450"/>
      <c r="AW6" s="450"/>
      <c r="AX6" s="450"/>
      <c r="AY6" s="450"/>
      <c r="AZ6" s="450"/>
      <c r="BA6" s="450"/>
      <c r="BB6" s="450"/>
      <c r="BC6" s="450"/>
      <c r="BD6" s="450"/>
      <c r="BE6" s="450"/>
      <c r="BF6" s="450"/>
      <c r="BG6" s="450"/>
      <c r="BH6" s="450"/>
      <c r="BI6" s="450"/>
      <c r="BJ6" s="450"/>
      <c r="BK6" s="450"/>
      <c r="BL6" s="450"/>
      <c r="BM6" s="450"/>
      <c r="BN6" s="450"/>
      <c r="BO6" s="450"/>
      <c r="BP6" s="450"/>
      <c r="BQ6" s="450"/>
      <c r="BR6" s="450"/>
      <c r="BS6" s="450"/>
      <c r="BT6" s="450"/>
      <c r="BU6" s="450"/>
      <c r="BV6" s="450"/>
      <c r="BW6" s="450"/>
      <c r="BX6" s="450"/>
      <c r="BY6" s="450"/>
      <c r="BZ6" s="450"/>
      <c r="CA6" s="450"/>
      <c r="CB6" s="450"/>
      <c r="CC6" s="450"/>
      <c r="CD6" s="450"/>
      <c r="CE6" s="450"/>
      <c r="CF6" s="450"/>
      <c r="CG6" s="450"/>
      <c r="CH6" s="450"/>
      <c r="CI6" s="450"/>
      <c r="CJ6" s="450"/>
      <c r="CK6" s="450"/>
      <c r="CL6" s="450"/>
      <c r="CM6" s="450"/>
      <c r="CN6" s="450"/>
      <c r="CO6" s="450"/>
      <c r="CP6" s="450"/>
      <c r="CQ6" s="450"/>
      <c r="CR6" s="450"/>
      <c r="CS6" s="450"/>
      <c r="CT6" s="450"/>
      <c r="CU6" s="450"/>
      <c r="CV6" s="450"/>
      <c r="CW6" s="450"/>
      <c r="CX6" s="450"/>
      <c r="CY6" s="450"/>
      <c r="CZ6" s="450"/>
      <c r="DA6" s="450"/>
      <c r="DB6" s="450"/>
      <c r="DC6" s="450"/>
      <c r="DD6" s="450"/>
      <c r="DE6" s="450"/>
      <c r="DF6" s="450"/>
      <c r="DG6" s="450"/>
      <c r="DH6" s="450"/>
      <c r="DI6" s="450"/>
      <c r="DJ6" s="450"/>
      <c r="DK6" s="450"/>
      <c r="DL6" s="450"/>
      <c r="DM6" s="450"/>
      <c r="DN6" s="450"/>
      <c r="DO6" s="450"/>
      <c r="DP6" s="450"/>
      <c r="DQ6" s="450"/>
      <c r="DR6" s="450"/>
      <c r="DS6" s="450"/>
      <c r="DT6" s="450"/>
      <c r="DU6" s="450"/>
      <c r="DV6" s="450"/>
      <c r="DW6" s="450"/>
      <c r="DX6" s="450"/>
      <c r="DY6" s="450"/>
      <c r="DZ6" s="450"/>
      <c r="EA6" s="450"/>
      <c r="EB6" s="450"/>
      <c r="EC6" s="450"/>
      <c r="ED6" s="450"/>
      <c r="EE6" s="450"/>
      <c r="EF6" s="450"/>
      <c r="EG6" s="450"/>
      <c r="EH6" s="450"/>
      <c r="EI6" s="450"/>
      <c r="EJ6" s="450"/>
      <c r="EK6" s="450"/>
      <c r="EL6" s="450"/>
      <c r="EM6" s="450"/>
      <c r="EN6" s="450"/>
      <c r="EO6" s="450"/>
      <c r="EP6" s="450"/>
      <c r="EQ6" s="450"/>
      <c r="ER6" s="450"/>
      <c r="ES6" s="450"/>
      <c r="ET6" s="450"/>
      <c r="EU6" s="450"/>
      <c r="EV6" s="450"/>
      <c r="EW6" s="450"/>
      <c r="EX6" s="450"/>
      <c r="EY6" s="450"/>
      <c r="EZ6" s="450"/>
      <c r="FA6" s="450"/>
      <c r="FB6" s="450"/>
      <c r="FC6" s="450"/>
      <c r="FD6" s="450"/>
      <c r="FE6" s="450"/>
      <c r="FF6" s="450"/>
      <c r="FG6" s="450"/>
      <c r="FH6" s="450"/>
      <c r="FI6" s="450"/>
      <c r="FJ6" s="450"/>
      <c r="FK6" s="450"/>
      <c r="FL6" s="450"/>
      <c r="FM6" s="450"/>
      <c r="FN6" s="450"/>
      <c r="FO6" s="450"/>
      <c r="FP6" s="450"/>
      <c r="FQ6" s="450"/>
      <c r="FR6" s="450"/>
      <c r="FS6" s="450"/>
      <c r="FT6" s="450"/>
      <c r="FU6" s="450"/>
      <c r="FV6" s="450"/>
      <c r="FW6" s="450"/>
      <c r="FX6" s="450"/>
      <c r="FY6" s="450"/>
      <c r="FZ6" s="450"/>
      <c r="GA6" s="450"/>
      <c r="GB6" s="450"/>
      <c r="GC6" s="450"/>
      <c r="GD6" s="450"/>
      <c r="GE6" s="450"/>
      <c r="GF6" s="450"/>
      <c r="GG6" s="450"/>
      <c r="GH6" s="450"/>
      <c r="GI6" s="450"/>
      <c r="GJ6" s="450"/>
      <c r="GK6" s="450"/>
      <c r="GL6" s="450"/>
      <c r="GM6" s="450"/>
      <c r="GN6" s="450"/>
      <c r="GO6" s="450"/>
      <c r="GP6" s="450"/>
      <c r="GQ6" s="450"/>
      <c r="GR6" s="450"/>
      <c r="GS6" s="450"/>
      <c r="GT6" s="450"/>
      <c r="GU6" s="450"/>
      <c r="GV6" s="450"/>
      <c r="GW6" s="450"/>
      <c r="GX6" s="450"/>
      <c r="GY6" s="450"/>
      <c r="GZ6" s="450"/>
      <c r="HA6" s="450"/>
      <c r="HB6" s="450"/>
      <c r="HC6" s="450"/>
      <c r="HD6" s="450"/>
      <c r="HE6" s="450"/>
      <c r="HF6" s="450"/>
      <c r="HG6" s="450"/>
      <c r="HH6" s="450"/>
      <c r="HI6" s="450"/>
      <c r="HJ6" s="450"/>
      <c r="HK6" s="450"/>
      <c r="HL6" s="450"/>
      <c r="HM6" s="450"/>
      <c r="HN6" s="450"/>
      <c r="HO6" s="450"/>
      <c r="HP6" s="450"/>
      <c r="HQ6" s="450"/>
      <c r="HR6" s="450"/>
      <c r="HS6" s="450"/>
      <c r="HT6" s="450"/>
      <c r="HU6" s="450"/>
      <c r="HV6" s="450"/>
      <c r="HW6" s="450"/>
      <c r="HX6" s="450"/>
      <c r="HY6" s="450"/>
      <c r="HZ6" s="450"/>
      <c r="IA6" s="450"/>
      <c r="IB6" s="450"/>
      <c r="IC6" s="450"/>
      <c r="ID6" s="450"/>
      <c r="IE6" s="450"/>
      <c r="IF6" s="450"/>
      <c r="IG6" s="450"/>
      <c r="IH6" s="450"/>
      <c r="II6" s="450"/>
      <c r="IJ6" s="450"/>
      <c r="IK6" s="450"/>
      <c r="IL6" s="450"/>
      <c r="IM6" s="450"/>
      <c r="IN6" s="450"/>
      <c r="IO6" s="450"/>
      <c r="IP6" s="450"/>
      <c r="IQ6" s="450"/>
      <c r="IR6" s="450"/>
      <c r="IS6" s="450"/>
      <c r="IT6" s="450"/>
      <c r="IU6" s="450"/>
      <c r="IV6" s="450"/>
      <c r="IW6" s="450"/>
      <c r="IX6" s="450"/>
      <c r="IY6" s="450"/>
      <c r="IZ6" s="450"/>
    </row>
    <row r="7" s="378" customFormat="1" ht="11.8" customHeight="1" spans="1:260">
      <c r="A7" s="560" t="s">
        <v>21</v>
      </c>
      <c r="B7" s="559">
        <v>53413</v>
      </c>
      <c r="C7" s="561">
        <v>57100</v>
      </c>
      <c r="D7" s="561">
        <v>51486</v>
      </c>
      <c r="E7" s="561">
        <v>51872</v>
      </c>
      <c r="F7" s="423">
        <f t="shared" si="0"/>
        <v>100.749718370042</v>
      </c>
      <c r="G7" s="559">
        <f t="shared" si="1"/>
        <v>386</v>
      </c>
      <c r="H7" s="395">
        <f t="shared" si="2"/>
        <v>-2.8850654335087</v>
      </c>
      <c r="I7" s="559">
        <f t="shared" si="3"/>
        <v>-1541</v>
      </c>
      <c r="J7" s="591"/>
      <c r="K7" s="458" t="s">
        <v>22</v>
      </c>
      <c r="L7" s="448">
        <v>2455</v>
      </c>
      <c r="M7" s="448">
        <v>2432</v>
      </c>
      <c r="N7" s="448">
        <v>2231</v>
      </c>
      <c r="O7" s="448">
        <f>1962+131</f>
        <v>2093</v>
      </c>
      <c r="P7" s="423">
        <f t="shared" si="4"/>
        <v>93.8144329896907</v>
      </c>
      <c r="Q7" s="564">
        <f t="shared" si="5"/>
        <v>-138</v>
      </c>
      <c r="R7" s="423">
        <f t="shared" si="6"/>
        <v>-14.745417515275</v>
      </c>
      <c r="S7" s="564">
        <f t="shared" si="7"/>
        <v>-362</v>
      </c>
      <c r="T7" s="608"/>
      <c r="U7" s="450"/>
      <c r="V7" s="450"/>
      <c r="W7" s="450"/>
      <c r="X7" s="450"/>
      <c r="Y7" s="614"/>
      <c r="Z7" s="450"/>
      <c r="AA7" s="450"/>
      <c r="AB7" s="450"/>
      <c r="AC7" s="450"/>
      <c r="AD7" s="450"/>
      <c r="AE7" s="450"/>
      <c r="AF7" s="450"/>
      <c r="AG7" s="450"/>
      <c r="AH7" s="450"/>
      <c r="AI7" s="450"/>
      <c r="AJ7" s="450"/>
      <c r="AK7" s="450"/>
      <c r="AL7" s="450"/>
      <c r="AM7" s="450"/>
      <c r="AN7" s="450"/>
      <c r="AO7" s="450"/>
      <c r="AP7" s="450"/>
      <c r="AQ7" s="450"/>
      <c r="AR7" s="450"/>
      <c r="AS7" s="450"/>
      <c r="AT7" s="450"/>
      <c r="AU7" s="450"/>
      <c r="AV7" s="450"/>
      <c r="AW7" s="450"/>
      <c r="AX7" s="450"/>
      <c r="AY7" s="450"/>
      <c r="AZ7" s="450"/>
      <c r="BA7" s="450"/>
      <c r="BB7" s="450"/>
      <c r="BC7" s="450"/>
      <c r="BD7" s="450"/>
      <c r="BE7" s="450"/>
      <c r="BF7" s="450"/>
      <c r="BG7" s="450"/>
      <c r="BH7" s="450"/>
      <c r="BI7" s="450"/>
      <c r="BJ7" s="450"/>
      <c r="BK7" s="450"/>
      <c r="BL7" s="450"/>
      <c r="BM7" s="450"/>
      <c r="BN7" s="450"/>
      <c r="BO7" s="450"/>
      <c r="BP7" s="450"/>
      <c r="BQ7" s="450"/>
      <c r="BR7" s="450"/>
      <c r="BS7" s="450"/>
      <c r="BT7" s="450"/>
      <c r="BU7" s="450"/>
      <c r="BV7" s="450"/>
      <c r="BW7" s="450"/>
      <c r="BX7" s="450"/>
      <c r="BY7" s="450"/>
      <c r="BZ7" s="450"/>
      <c r="CA7" s="450"/>
      <c r="CB7" s="450"/>
      <c r="CC7" s="450"/>
      <c r="CD7" s="450"/>
      <c r="CE7" s="450"/>
      <c r="CF7" s="450"/>
      <c r="CG7" s="450"/>
      <c r="CH7" s="450"/>
      <c r="CI7" s="450"/>
      <c r="CJ7" s="450"/>
      <c r="CK7" s="450"/>
      <c r="CL7" s="450"/>
      <c r="CM7" s="450"/>
      <c r="CN7" s="450"/>
      <c r="CO7" s="450"/>
      <c r="CP7" s="450"/>
      <c r="CQ7" s="450"/>
      <c r="CR7" s="450"/>
      <c r="CS7" s="450"/>
      <c r="CT7" s="450"/>
      <c r="CU7" s="450"/>
      <c r="CV7" s="450"/>
      <c r="CW7" s="450"/>
      <c r="CX7" s="450"/>
      <c r="CY7" s="450"/>
      <c r="CZ7" s="450"/>
      <c r="DA7" s="450"/>
      <c r="DB7" s="450"/>
      <c r="DC7" s="450"/>
      <c r="DD7" s="450"/>
      <c r="DE7" s="450"/>
      <c r="DF7" s="450"/>
      <c r="DG7" s="450"/>
      <c r="DH7" s="450"/>
      <c r="DI7" s="450"/>
      <c r="DJ7" s="450"/>
      <c r="DK7" s="450"/>
      <c r="DL7" s="450"/>
      <c r="DM7" s="450"/>
      <c r="DN7" s="450"/>
      <c r="DO7" s="450"/>
      <c r="DP7" s="450"/>
      <c r="DQ7" s="450"/>
      <c r="DR7" s="450"/>
      <c r="DS7" s="450"/>
      <c r="DT7" s="450"/>
      <c r="DU7" s="450"/>
      <c r="DV7" s="450"/>
      <c r="DW7" s="450"/>
      <c r="DX7" s="450"/>
      <c r="DY7" s="450"/>
      <c r="DZ7" s="450"/>
      <c r="EA7" s="450"/>
      <c r="EB7" s="450"/>
      <c r="EC7" s="450"/>
      <c r="ED7" s="450"/>
      <c r="EE7" s="450"/>
      <c r="EF7" s="450"/>
      <c r="EG7" s="450"/>
      <c r="EH7" s="450"/>
      <c r="EI7" s="450"/>
      <c r="EJ7" s="450"/>
      <c r="EK7" s="450"/>
      <c r="EL7" s="450"/>
      <c r="EM7" s="450"/>
      <c r="EN7" s="450"/>
      <c r="EO7" s="450"/>
      <c r="EP7" s="450"/>
      <c r="EQ7" s="450"/>
      <c r="ER7" s="450"/>
      <c r="ES7" s="450"/>
      <c r="ET7" s="450"/>
      <c r="EU7" s="450"/>
      <c r="EV7" s="450"/>
      <c r="EW7" s="450"/>
      <c r="EX7" s="450"/>
      <c r="EY7" s="450"/>
      <c r="EZ7" s="450"/>
      <c r="FA7" s="450"/>
      <c r="FB7" s="450"/>
      <c r="FC7" s="450"/>
      <c r="FD7" s="450"/>
      <c r="FE7" s="450"/>
      <c r="FF7" s="450"/>
      <c r="FG7" s="450"/>
      <c r="FH7" s="450"/>
      <c r="FI7" s="450"/>
      <c r="FJ7" s="450"/>
      <c r="FK7" s="450"/>
      <c r="FL7" s="450"/>
      <c r="FM7" s="450"/>
      <c r="FN7" s="450"/>
      <c r="FO7" s="450"/>
      <c r="FP7" s="450"/>
      <c r="FQ7" s="450"/>
      <c r="FR7" s="450"/>
      <c r="FS7" s="450"/>
      <c r="FT7" s="450"/>
      <c r="FU7" s="450"/>
      <c r="FV7" s="450"/>
      <c r="FW7" s="450"/>
      <c r="FX7" s="450"/>
      <c r="FY7" s="450"/>
      <c r="FZ7" s="450"/>
      <c r="GA7" s="450"/>
      <c r="GB7" s="450"/>
      <c r="GC7" s="450"/>
      <c r="GD7" s="450"/>
      <c r="GE7" s="450"/>
      <c r="GF7" s="450"/>
      <c r="GG7" s="450"/>
      <c r="GH7" s="450"/>
      <c r="GI7" s="450"/>
      <c r="GJ7" s="450"/>
      <c r="GK7" s="450"/>
      <c r="GL7" s="450"/>
      <c r="GM7" s="450"/>
      <c r="GN7" s="450"/>
      <c r="GO7" s="450"/>
      <c r="GP7" s="450"/>
      <c r="GQ7" s="450"/>
      <c r="GR7" s="450"/>
      <c r="GS7" s="450"/>
      <c r="GT7" s="450"/>
      <c r="GU7" s="450"/>
      <c r="GV7" s="450"/>
      <c r="GW7" s="450"/>
      <c r="GX7" s="450"/>
      <c r="GY7" s="450"/>
      <c r="GZ7" s="450"/>
      <c r="HA7" s="450"/>
      <c r="HB7" s="450"/>
      <c r="HC7" s="450"/>
      <c r="HD7" s="450"/>
      <c r="HE7" s="450"/>
      <c r="HF7" s="450"/>
      <c r="HG7" s="450"/>
      <c r="HH7" s="450"/>
      <c r="HI7" s="450"/>
      <c r="HJ7" s="450"/>
      <c r="HK7" s="450"/>
      <c r="HL7" s="450"/>
      <c r="HM7" s="450"/>
      <c r="HN7" s="450"/>
      <c r="HO7" s="450"/>
      <c r="HP7" s="450"/>
      <c r="HQ7" s="450"/>
      <c r="HR7" s="450"/>
      <c r="HS7" s="450"/>
      <c r="HT7" s="450"/>
      <c r="HU7" s="450"/>
      <c r="HV7" s="450"/>
      <c r="HW7" s="450"/>
      <c r="HX7" s="450"/>
      <c r="HY7" s="450"/>
      <c r="HZ7" s="450"/>
      <c r="IA7" s="450"/>
      <c r="IB7" s="450"/>
      <c r="IC7" s="450"/>
      <c r="ID7" s="450"/>
      <c r="IE7" s="450"/>
      <c r="IF7" s="450"/>
      <c r="IG7" s="450"/>
      <c r="IH7" s="450"/>
      <c r="II7" s="450"/>
      <c r="IJ7" s="450"/>
      <c r="IK7" s="450"/>
      <c r="IL7" s="450"/>
      <c r="IM7" s="450"/>
      <c r="IN7" s="450"/>
      <c r="IO7" s="450"/>
      <c r="IP7" s="450"/>
      <c r="IQ7" s="450"/>
      <c r="IR7" s="450"/>
      <c r="IS7" s="450"/>
      <c r="IT7" s="450"/>
      <c r="IU7" s="450"/>
      <c r="IV7" s="450"/>
      <c r="IW7" s="450"/>
      <c r="IX7" s="450"/>
      <c r="IY7" s="450"/>
      <c r="IZ7" s="450"/>
    </row>
    <row r="8" s="378" customFormat="1" ht="11.8" customHeight="1" spans="1:260">
      <c r="A8" s="560" t="s">
        <v>23</v>
      </c>
      <c r="B8" s="559">
        <v>96966</v>
      </c>
      <c r="C8" s="561">
        <v>104010</v>
      </c>
      <c r="D8" s="561">
        <v>84476</v>
      </c>
      <c r="E8" s="561">
        <v>81108</v>
      </c>
      <c r="F8" s="423">
        <f t="shared" si="0"/>
        <v>96.0130688006061</v>
      </c>
      <c r="G8" s="559">
        <f t="shared" si="1"/>
        <v>-3368</v>
      </c>
      <c r="H8" s="395">
        <f t="shared" si="2"/>
        <v>-16.3541860033414</v>
      </c>
      <c r="I8" s="559">
        <f t="shared" si="3"/>
        <v>-15858</v>
      </c>
      <c r="J8" s="591"/>
      <c r="K8" s="458" t="s">
        <v>24</v>
      </c>
      <c r="L8" s="448">
        <v>135183</v>
      </c>
      <c r="M8" s="448">
        <v>128088</v>
      </c>
      <c r="N8" s="448">
        <v>154372</v>
      </c>
      <c r="O8" s="448">
        <f>165799+3401</f>
        <v>169200</v>
      </c>
      <c r="P8" s="423">
        <f t="shared" si="4"/>
        <v>109.605368849273</v>
      </c>
      <c r="Q8" s="564">
        <f t="shared" si="5"/>
        <v>14828</v>
      </c>
      <c r="R8" s="423">
        <f t="shared" si="6"/>
        <v>25.1636670291383</v>
      </c>
      <c r="S8" s="564">
        <f t="shared" si="7"/>
        <v>34017</v>
      </c>
      <c r="T8" s="608"/>
      <c r="U8" s="450"/>
      <c r="V8" s="450"/>
      <c r="W8" s="450"/>
      <c r="X8" s="450"/>
      <c r="Y8" s="614"/>
      <c r="Z8" s="450"/>
      <c r="AA8" s="450"/>
      <c r="AB8" s="450"/>
      <c r="AC8" s="450"/>
      <c r="AD8" s="450"/>
      <c r="AE8" s="450"/>
      <c r="AF8" s="450"/>
      <c r="AG8" s="450"/>
      <c r="AH8" s="450"/>
      <c r="AI8" s="450"/>
      <c r="AJ8" s="450"/>
      <c r="AK8" s="450"/>
      <c r="AL8" s="450"/>
      <c r="AM8" s="450"/>
      <c r="AN8" s="450"/>
      <c r="AO8" s="450"/>
      <c r="AP8" s="450"/>
      <c r="AQ8" s="450"/>
      <c r="AR8" s="450"/>
      <c r="AS8" s="450"/>
      <c r="AT8" s="450"/>
      <c r="AU8" s="450"/>
      <c r="AV8" s="450"/>
      <c r="AW8" s="450"/>
      <c r="AX8" s="450"/>
      <c r="AY8" s="450"/>
      <c r="AZ8" s="450"/>
      <c r="BA8" s="450"/>
      <c r="BB8" s="450"/>
      <c r="BC8" s="450"/>
      <c r="BD8" s="450"/>
      <c r="BE8" s="450"/>
      <c r="BF8" s="450"/>
      <c r="BG8" s="450"/>
      <c r="BH8" s="450"/>
      <c r="BI8" s="450"/>
      <c r="BJ8" s="450"/>
      <c r="BK8" s="450"/>
      <c r="BL8" s="450"/>
      <c r="BM8" s="450"/>
      <c r="BN8" s="450"/>
      <c r="BO8" s="450"/>
      <c r="BP8" s="450"/>
      <c r="BQ8" s="450"/>
      <c r="BR8" s="450"/>
      <c r="BS8" s="450"/>
      <c r="BT8" s="450"/>
      <c r="BU8" s="450"/>
      <c r="BV8" s="450"/>
      <c r="BW8" s="450"/>
      <c r="BX8" s="450"/>
      <c r="BY8" s="450"/>
      <c r="BZ8" s="450"/>
      <c r="CA8" s="450"/>
      <c r="CB8" s="450"/>
      <c r="CC8" s="450"/>
      <c r="CD8" s="450"/>
      <c r="CE8" s="450"/>
      <c r="CF8" s="450"/>
      <c r="CG8" s="450"/>
      <c r="CH8" s="450"/>
      <c r="CI8" s="450"/>
      <c r="CJ8" s="450"/>
      <c r="CK8" s="450"/>
      <c r="CL8" s="450"/>
      <c r="CM8" s="450"/>
      <c r="CN8" s="450"/>
      <c r="CO8" s="450"/>
      <c r="CP8" s="450"/>
      <c r="CQ8" s="450"/>
      <c r="CR8" s="450"/>
      <c r="CS8" s="450"/>
      <c r="CT8" s="450"/>
      <c r="CU8" s="450"/>
      <c r="CV8" s="450"/>
      <c r="CW8" s="450"/>
      <c r="CX8" s="450"/>
      <c r="CY8" s="450"/>
      <c r="CZ8" s="450"/>
      <c r="DA8" s="450"/>
      <c r="DB8" s="450"/>
      <c r="DC8" s="450"/>
      <c r="DD8" s="450"/>
      <c r="DE8" s="450"/>
      <c r="DF8" s="450"/>
      <c r="DG8" s="450"/>
      <c r="DH8" s="450"/>
      <c r="DI8" s="450"/>
      <c r="DJ8" s="450"/>
      <c r="DK8" s="450"/>
      <c r="DL8" s="450"/>
      <c r="DM8" s="450"/>
      <c r="DN8" s="450"/>
      <c r="DO8" s="450"/>
      <c r="DP8" s="450"/>
      <c r="DQ8" s="450"/>
      <c r="DR8" s="450"/>
      <c r="DS8" s="450"/>
      <c r="DT8" s="450"/>
      <c r="DU8" s="450"/>
      <c r="DV8" s="450"/>
      <c r="DW8" s="450"/>
      <c r="DX8" s="450"/>
      <c r="DY8" s="450"/>
      <c r="DZ8" s="450"/>
      <c r="EA8" s="450"/>
      <c r="EB8" s="450"/>
      <c r="EC8" s="450"/>
      <c r="ED8" s="450"/>
      <c r="EE8" s="450"/>
      <c r="EF8" s="450"/>
      <c r="EG8" s="450"/>
      <c r="EH8" s="450"/>
      <c r="EI8" s="450"/>
      <c r="EJ8" s="450"/>
      <c r="EK8" s="450"/>
      <c r="EL8" s="450"/>
      <c r="EM8" s="450"/>
      <c r="EN8" s="450"/>
      <c r="EO8" s="450"/>
      <c r="EP8" s="450"/>
      <c r="EQ8" s="450"/>
      <c r="ER8" s="450"/>
      <c r="ES8" s="450"/>
      <c r="ET8" s="450"/>
      <c r="EU8" s="450"/>
      <c r="EV8" s="450"/>
      <c r="EW8" s="450"/>
      <c r="EX8" s="450"/>
      <c r="EY8" s="450"/>
      <c r="EZ8" s="450"/>
      <c r="FA8" s="450"/>
      <c r="FB8" s="450"/>
      <c r="FC8" s="450"/>
      <c r="FD8" s="450"/>
      <c r="FE8" s="450"/>
      <c r="FF8" s="450"/>
      <c r="FG8" s="450"/>
      <c r="FH8" s="450"/>
      <c r="FI8" s="450"/>
      <c r="FJ8" s="450"/>
      <c r="FK8" s="450"/>
      <c r="FL8" s="450"/>
      <c r="FM8" s="450"/>
      <c r="FN8" s="450"/>
      <c r="FO8" s="450"/>
      <c r="FP8" s="450"/>
      <c r="FQ8" s="450"/>
      <c r="FR8" s="450"/>
      <c r="FS8" s="450"/>
      <c r="FT8" s="450"/>
      <c r="FU8" s="450"/>
      <c r="FV8" s="450"/>
      <c r="FW8" s="450"/>
      <c r="FX8" s="450"/>
      <c r="FY8" s="450"/>
      <c r="FZ8" s="450"/>
      <c r="GA8" s="450"/>
      <c r="GB8" s="450"/>
      <c r="GC8" s="450"/>
      <c r="GD8" s="450"/>
      <c r="GE8" s="450"/>
      <c r="GF8" s="450"/>
      <c r="GG8" s="450"/>
      <c r="GH8" s="450"/>
      <c r="GI8" s="450"/>
      <c r="GJ8" s="450"/>
      <c r="GK8" s="450"/>
      <c r="GL8" s="450"/>
      <c r="GM8" s="450"/>
      <c r="GN8" s="450"/>
      <c r="GO8" s="450"/>
      <c r="GP8" s="450"/>
      <c r="GQ8" s="450"/>
      <c r="GR8" s="450"/>
      <c r="GS8" s="450"/>
      <c r="GT8" s="450"/>
      <c r="GU8" s="450"/>
      <c r="GV8" s="450"/>
      <c r="GW8" s="450"/>
      <c r="GX8" s="450"/>
      <c r="GY8" s="450"/>
      <c r="GZ8" s="450"/>
      <c r="HA8" s="450"/>
      <c r="HB8" s="450"/>
      <c r="HC8" s="450"/>
      <c r="HD8" s="450"/>
      <c r="HE8" s="450"/>
      <c r="HF8" s="450"/>
      <c r="HG8" s="450"/>
      <c r="HH8" s="450"/>
      <c r="HI8" s="450"/>
      <c r="HJ8" s="450"/>
      <c r="HK8" s="450"/>
      <c r="HL8" s="450"/>
      <c r="HM8" s="450"/>
      <c r="HN8" s="450"/>
      <c r="HO8" s="450"/>
      <c r="HP8" s="450"/>
      <c r="HQ8" s="450"/>
      <c r="HR8" s="450"/>
      <c r="HS8" s="450"/>
      <c r="HT8" s="450"/>
      <c r="HU8" s="450"/>
      <c r="HV8" s="450"/>
      <c r="HW8" s="450"/>
      <c r="HX8" s="450"/>
      <c r="HY8" s="450"/>
      <c r="HZ8" s="450"/>
      <c r="IA8" s="450"/>
      <c r="IB8" s="450"/>
      <c r="IC8" s="450"/>
      <c r="ID8" s="450"/>
      <c r="IE8" s="450"/>
      <c r="IF8" s="450"/>
      <c r="IG8" s="450"/>
      <c r="IH8" s="450"/>
      <c r="II8" s="450"/>
      <c r="IJ8" s="450"/>
      <c r="IK8" s="450"/>
      <c r="IL8" s="450"/>
      <c r="IM8" s="450"/>
      <c r="IN8" s="450"/>
      <c r="IO8" s="450"/>
      <c r="IP8" s="450"/>
      <c r="IQ8" s="450"/>
      <c r="IR8" s="450"/>
      <c r="IS8" s="450"/>
      <c r="IT8" s="450"/>
      <c r="IU8" s="450"/>
      <c r="IV8" s="450"/>
      <c r="IW8" s="450"/>
      <c r="IX8" s="450"/>
      <c r="IY8" s="450"/>
      <c r="IZ8" s="450"/>
    </row>
    <row r="9" s="378" customFormat="1" ht="11.8" customHeight="1" spans="1:260">
      <c r="A9" s="562" t="s">
        <v>85</v>
      </c>
      <c r="B9" s="559">
        <v>33432</v>
      </c>
      <c r="C9" s="561">
        <v>35600</v>
      </c>
      <c r="D9" s="561">
        <v>31860</v>
      </c>
      <c r="E9" s="561">
        <v>33873</v>
      </c>
      <c r="F9" s="423">
        <f t="shared" si="0"/>
        <v>106.318267419962</v>
      </c>
      <c r="G9" s="559">
        <f t="shared" si="1"/>
        <v>2013</v>
      </c>
      <c r="H9" s="395">
        <f t="shared" si="2"/>
        <v>1.31909547738694</v>
      </c>
      <c r="I9" s="559">
        <f t="shared" si="3"/>
        <v>441</v>
      </c>
      <c r="J9" s="591"/>
      <c r="K9" s="458" t="s">
        <v>26</v>
      </c>
      <c r="L9" s="448">
        <v>100155</v>
      </c>
      <c r="M9" s="448">
        <v>110186</v>
      </c>
      <c r="N9" s="448">
        <v>127485</v>
      </c>
      <c r="O9" s="448">
        <f>142838+3637</f>
        <v>146475</v>
      </c>
      <c r="P9" s="423">
        <f t="shared" si="4"/>
        <v>114.895870102365</v>
      </c>
      <c r="Q9" s="564">
        <f t="shared" si="5"/>
        <v>18990</v>
      </c>
      <c r="R9" s="423">
        <f t="shared" si="6"/>
        <v>46.2483151115771</v>
      </c>
      <c r="S9" s="564">
        <f t="shared" si="7"/>
        <v>46320</v>
      </c>
      <c r="T9" s="608"/>
      <c r="U9" s="450"/>
      <c r="V9" s="450"/>
      <c r="W9" s="450"/>
      <c r="X9" s="450"/>
      <c r="Y9" s="614"/>
      <c r="Z9" s="450"/>
      <c r="AA9" s="450"/>
      <c r="AB9" s="450"/>
      <c r="AC9" s="450"/>
      <c r="AD9" s="450"/>
      <c r="AE9" s="450"/>
      <c r="AF9" s="450"/>
      <c r="AG9" s="450"/>
      <c r="AH9" s="450"/>
      <c r="AI9" s="450"/>
      <c r="AJ9" s="450"/>
      <c r="AK9" s="450"/>
      <c r="AL9" s="450"/>
      <c r="AM9" s="450"/>
      <c r="AN9" s="450"/>
      <c r="AO9" s="450"/>
      <c r="AP9" s="450"/>
      <c r="AQ9" s="450"/>
      <c r="AR9" s="450"/>
      <c r="AS9" s="450"/>
      <c r="AT9" s="450"/>
      <c r="AU9" s="450"/>
      <c r="AV9" s="450"/>
      <c r="AW9" s="450"/>
      <c r="AX9" s="450"/>
      <c r="AY9" s="450"/>
      <c r="AZ9" s="450"/>
      <c r="BA9" s="450"/>
      <c r="BB9" s="450"/>
      <c r="BC9" s="450"/>
      <c r="BD9" s="450"/>
      <c r="BE9" s="450"/>
      <c r="BF9" s="450"/>
      <c r="BG9" s="450"/>
      <c r="BH9" s="450"/>
      <c r="BI9" s="450"/>
      <c r="BJ9" s="450"/>
      <c r="BK9" s="450"/>
      <c r="BL9" s="450"/>
      <c r="BM9" s="450"/>
      <c r="BN9" s="450"/>
      <c r="BO9" s="450"/>
      <c r="BP9" s="450"/>
      <c r="BQ9" s="450"/>
      <c r="BR9" s="450"/>
      <c r="BS9" s="450"/>
      <c r="BT9" s="450"/>
      <c r="BU9" s="450"/>
      <c r="BV9" s="450"/>
      <c r="BW9" s="450"/>
      <c r="BX9" s="450"/>
      <c r="BY9" s="450"/>
      <c r="BZ9" s="450"/>
      <c r="CA9" s="450"/>
      <c r="CB9" s="450"/>
      <c r="CC9" s="450"/>
      <c r="CD9" s="450"/>
      <c r="CE9" s="450"/>
      <c r="CF9" s="450"/>
      <c r="CG9" s="450"/>
      <c r="CH9" s="450"/>
      <c r="CI9" s="450"/>
      <c r="CJ9" s="450"/>
      <c r="CK9" s="450"/>
      <c r="CL9" s="450"/>
      <c r="CM9" s="450"/>
      <c r="CN9" s="450"/>
      <c r="CO9" s="450"/>
      <c r="CP9" s="450"/>
      <c r="CQ9" s="450"/>
      <c r="CR9" s="450"/>
      <c r="CS9" s="450"/>
      <c r="CT9" s="450"/>
      <c r="CU9" s="450"/>
      <c r="CV9" s="450"/>
      <c r="CW9" s="450"/>
      <c r="CX9" s="450"/>
      <c r="CY9" s="450"/>
      <c r="CZ9" s="450"/>
      <c r="DA9" s="450"/>
      <c r="DB9" s="450"/>
      <c r="DC9" s="450"/>
      <c r="DD9" s="450"/>
      <c r="DE9" s="450"/>
      <c r="DF9" s="450"/>
      <c r="DG9" s="450"/>
      <c r="DH9" s="450"/>
      <c r="DI9" s="450"/>
      <c r="DJ9" s="450"/>
      <c r="DK9" s="450"/>
      <c r="DL9" s="450"/>
      <c r="DM9" s="450"/>
      <c r="DN9" s="450"/>
      <c r="DO9" s="450"/>
      <c r="DP9" s="450"/>
      <c r="DQ9" s="450"/>
      <c r="DR9" s="450"/>
      <c r="DS9" s="450"/>
      <c r="DT9" s="450"/>
      <c r="DU9" s="450"/>
      <c r="DV9" s="450"/>
      <c r="DW9" s="450"/>
      <c r="DX9" s="450"/>
      <c r="DY9" s="450"/>
      <c r="DZ9" s="450"/>
      <c r="EA9" s="450"/>
      <c r="EB9" s="450"/>
      <c r="EC9" s="450"/>
      <c r="ED9" s="450"/>
      <c r="EE9" s="450"/>
      <c r="EF9" s="450"/>
      <c r="EG9" s="450"/>
      <c r="EH9" s="450"/>
      <c r="EI9" s="450"/>
      <c r="EJ9" s="450"/>
      <c r="EK9" s="450"/>
      <c r="EL9" s="450"/>
      <c r="EM9" s="450"/>
      <c r="EN9" s="450"/>
      <c r="EO9" s="450"/>
      <c r="EP9" s="450"/>
      <c r="EQ9" s="450"/>
      <c r="ER9" s="450"/>
      <c r="ES9" s="450"/>
      <c r="ET9" s="450"/>
      <c r="EU9" s="450"/>
      <c r="EV9" s="450"/>
      <c r="EW9" s="450"/>
      <c r="EX9" s="450"/>
      <c r="EY9" s="450"/>
      <c r="EZ9" s="450"/>
      <c r="FA9" s="450"/>
      <c r="FB9" s="450"/>
      <c r="FC9" s="450"/>
      <c r="FD9" s="450"/>
      <c r="FE9" s="450"/>
      <c r="FF9" s="450"/>
      <c r="FG9" s="450"/>
      <c r="FH9" s="450"/>
      <c r="FI9" s="450"/>
      <c r="FJ9" s="450"/>
      <c r="FK9" s="450"/>
      <c r="FL9" s="450"/>
      <c r="FM9" s="450"/>
      <c r="FN9" s="450"/>
      <c r="FO9" s="450"/>
      <c r="FP9" s="450"/>
      <c r="FQ9" s="450"/>
      <c r="FR9" s="450"/>
      <c r="FS9" s="450"/>
      <c r="FT9" s="450"/>
      <c r="FU9" s="450"/>
      <c r="FV9" s="450"/>
      <c r="FW9" s="450"/>
      <c r="FX9" s="450"/>
      <c r="FY9" s="450"/>
      <c r="FZ9" s="450"/>
      <c r="GA9" s="450"/>
      <c r="GB9" s="450"/>
      <c r="GC9" s="450"/>
      <c r="GD9" s="450"/>
      <c r="GE9" s="450"/>
      <c r="GF9" s="450"/>
      <c r="GG9" s="450"/>
      <c r="GH9" s="450"/>
      <c r="GI9" s="450"/>
      <c r="GJ9" s="450"/>
      <c r="GK9" s="450"/>
      <c r="GL9" s="450"/>
      <c r="GM9" s="450"/>
      <c r="GN9" s="450"/>
      <c r="GO9" s="450"/>
      <c r="GP9" s="450"/>
      <c r="GQ9" s="450"/>
      <c r="GR9" s="450"/>
      <c r="GS9" s="450"/>
      <c r="GT9" s="450"/>
      <c r="GU9" s="450"/>
      <c r="GV9" s="450"/>
      <c r="GW9" s="450"/>
      <c r="GX9" s="450"/>
      <c r="GY9" s="450"/>
      <c r="GZ9" s="450"/>
      <c r="HA9" s="450"/>
      <c r="HB9" s="450"/>
      <c r="HC9" s="450"/>
      <c r="HD9" s="450"/>
      <c r="HE9" s="450"/>
      <c r="HF9" s="450"/>
      <c r="HG9" s="450"/>
      <c r="HH9" s="450"/>
      <c r="HI9" s="450"/>
      <c r="HJ9" s="450"/>
      <c r="HK9" s="450"/>
      <c r="HL9" s="450"/>
      <c r="HM9" s="450"/>
      <c r="HN9" s="450"/>
      <c r="HO9" s="450"/>
      <c r="HP9" s="450"/>
      <c r="HQ9" s="450"/>
      <c r="HR9" s="450"/>
      <c r="HS9" s="450"/>
      <c r="HT9" s="450"/>
      <c r="HU9" s="450"/>
      <c r="HV9" s="450"/>
      <c r="HW9" s="450"/>
      <c r="HX9" s="450"/>
      <c r="HY9" s="450"/>
      <c r="HZ9" s="450"/>
      <c r="IA9" s="450"/>
      <c r="IB9" s="450"/>
      <c r="IC9" s="450"/>
      <c r="ID9" s="450"/>
      <c r="IE9" s="450"/>
      <c r="IF9" s="450"/>
      <c r="IG9" s="450"/>
      <c r="IH9" s="450"/>
      <c r="II9" s="450"/>
      <c r="IJ9" s="450"/>
      <c r="IK9" s="450"/>
      <c r="IL9" s="450"/>
      <c r="IM9" s="450"/>
      <c r="IN9" s="450"/>
      <c r="IO9" s="450"/>
      <c r="IP9" s="450"/>
      <c r="IQ9" s="450"/>
      <c r="IR9" s="450"/>
      <c r="IS9" s="450"/>
      <c r="IT9" s="450"/>
      <c r="IU9" s="450"/>
      <c r="IV9" s="450"/>
      <c r="IW9" s="450"/>
      <c r="IX9" s="450"/>
      <c r="IY9" s="450"/>
      <c r="IZ9" s="450"/>
    </row>
    <row r="10" s="378" customFormat="1" ht="11.8" customHeight="1" spans="1:260">
      <c r="A10" s="560" t="s">
        <v>27</v>
      </c>
      <c r="B10" s="559">
        <v>22362</v>
      </c>
      <c r="C10" s="561">
        <v>24000</v>
      </c>
      <c r="D10" s="561">
        <v>23262</v>
      </c>
      <c r="E10" s="561">
        <v>27868</v>
      </c>
      <c r="F10" s="423">
        <f t="shared" si="0"/>
        <v>119.800533058207</v>
      </c>
      <c r="G10" s="559">
        <f t="shared" si="1"/>
        <v>4606</v>
      </c>
      <c r="H10" s="395">
        <f t="shared" si="2"/>
        <v>24.6221268222878</v>
      </c>
      <c r="I10" s="559">
        <f t="shared" si="3"/>
        <v>5506</v>
      </c>
      <c r="J10" s="591"/>
      <c r="K10" s="458" t="s">
        <v>28</v>
      </c>
      <c r="L10" s="448">
        <v>12946</v>
      </c>
      <c r="M10" s="448">
        <v>31337</v>
      </c>
      <c r="N10" s="564">
        <v>27680</v>
      </c>
      <c r="O10" s="448">
        <f>26385+227</f>
        <v>26612</v>
      </c>
      <c r="P10" s="423">
        <f t="shared" si="4"/>
        <v>96.1416184971098</v>
      </c>
      <c r="Q10" s="564">
        <f t="shared" si="5"/>
        <v>-1068</v>
      </c>
      <c r="R10" s="423">
        <f t="shared" si="6"/>
        <v>105.561563417272</v>
      </c>
      <c r="S10" s="564">
        <f t="shared" si="7"/>
        <v>13666</v>
      </c>
      <c r="T10" s="608"/>
      <c r="U10" s="450"/>
      <c r="V10" s="450"/>
      <c r="W10" s="450"/>
      <c r="X10" s="450"/>
      <c r="Y10" s="614"/>
      <c r="Z10" s="450"/>
      <c r="AA10" s="450"/>
      <c r="AB10" s="450"/>
      <c r="AC10" s="450"/>
      <c r="AD10" s="450"/>
      <c r="AE10" s="450"/>
      <c r="AF10" s="450"/>
      <c r="AG10" s="450"/>
      <c r="AH10" s="450"/>
      <c r="AI10" s="450"/>
      <c r="AJ10" s="450"/>
      <c r="AK10" s="450"/>
      <c r="AL10" s="450"/>
      <c r="AM10" s="450"/>
      <c r="AN10" s="450"/>
      <c r="AO10" s="450"/>
      <c r="AP10" s="450"/>
      <c r="AQ10" s="450"/>
      <c r="AR10" s="450"/>
      <c r="AS10" s="450"/>
      <c r="AT10" s="450"/>
      <c r="AU10" s="450"/>
      <c r="AV10" s="450"/>
      <c r="AW10" s="450"/>
      <c r="AX10" s="450"/>
      <c r="AY10" s="450"/>
      <c r="AZ10" s="450"/>
      <c r="BA10" s="450"/>
      <c r="BB10" s="450"/>
      <c r="BC10" s="450"/>
      <c r="BD10" s="450"/>
      <c r="BE10" s="450"/>
      <c r="BF10" s="450"/>
      <c r="BG10" s="450"/>
      <c r="BH10" s="450"/>
      <c r="BI10" s="450"/>
      <c r="BJ10" s="450"/>
      <c r="BK10" s="450"/>
      <c r="BL10" s="450"/>
      <c r="BM10" s="450"/>
      <c r="BN10" s="450"/>
      <c r="BO10" s="450"/>
      <c r="BP10" s="450"/>
      <c r="BQ10" s="450"/>
      <c r="BR10" s="450"/>
      <c r="BS10" s="450"/>
      <c r="BT10" s="450"/>
      <c r="BU10" s="450"/>
      <c r="BV10" s="450"/>
      <c r="BW10" s="450"/>
      <c r="BX10" s="450"/>
      <c r="BY10" s="450"/>
      <c r="BZ10" s="450"/>
      <c r="CA10" s="450"/>
      <c r="CB10" s="450"/>
      <c r="CC10" s="450"/>
      <c r="CD10" s="450"/>
      <c r="CE10" s="450"/>
      <c r="CF10" s="450"/>
      <c r="CG10" s="450"/>
      <c r="CH10" s="450"/>
      <c r="CI10" s="450"/>
      <c r="CJ10" s="450"/>
      <c r="CK10" s="450"/>
      <c r="CL10" s="450"/>
      <c r="CM10" s="450"/>
      <c r="CN10" s="450"/>
      <c r="CO10" s="450"/>
      <c r="CP10" s="450"/>
      <c r="CQ10" s="450"/>
      <c r="CR10" s="450"/>
      <c r="CS10" s="450"/>
      <c r="CT10" s="450"/>
      <c r="CU10" s="450"/>
      <c r="CV10" s="450"/>
      <c r="CW10" s="450"/>
      <c r="CX10" s="450"/>
      <c r="CY10" s="450"/>
      <c r="CZ10" s="450"/>
      <c r="DA10" s="450"/>
      <c r="DB10" s="450"/>
      <c r="DC10" s="450"/>
      <c r="DD10" s="450"/>
      <c r="DE10" s="450"/>
      <c r="DF10" s="450"/>
      <c r="DG10" s="450"/>
      <c r="DH10" s="450"/>
      <c r="DI10" s="450"/>
      <c r="DJ10" s="450"/>
      <c r="DK10" s="450"/>
      <c r="DL10" s="450"/>
      <c r="DM10" s="450"/>
      <c r="DN10" s="450"/>
      <c r="DO10" s="450"/>
      <c r="DP10" s="450"/>
      <c r="DQ10" s="450"/>
      <c r="DR10" s="450"/>
      <c r="DS10" s="450"/>
      <c r="DT10" s="450"/>
      <c r="DU10" s="450"/>
      <c r="DV10" s="450"/>
      <c r="DW10" s="450"/>
      <c r="DX10" s="450"/>
      <c r="DY10" s="450"/>
      <c r="DZ10" s="450"/>
      <c r="EA10" s="450"/>
      <c r="EB10" s="450"/>
      <c r="EC10" s="450"/>
      <c r="ED10" s="450"/>
      <c r="EE10" s="450"/>
      <c r="EF10" s="450"/>
      <c r="EG10" s="450"/>
      <c r="EH10" s="450"/>
      <c r="EI10" s="450"/>
      <c r="EJ10" s="450"/>
      <c r="EK10" s="450"/>
      <c r="EL10" s="450"/>
      <c r="EM10" s="450"/>
      <c r="EN10" s="450"/>
      <c r="EO10" s="450"/>
      <c r="EP10" s="450"/>
      <c r="EQ10" s="450"/>
      <c r="ER10" s="450"/>
      <c r="ES10" s="450"/>
      <c r="ET10" s="450"/>
      <c r="EU10" s="450"/>
      <c r="EV10" s="450"/>
      <c r="EW10" s="450"/>
      <c r="EX10" s="450"/>
      <c r="EY10" s="450"/>
      <c r="EZ10" s="450"/>
      <c r="FA10" s="450"/>
      <c r="FB10" s="450"/>
      <c r="FC10" s="450"/>
      <c r="FD10" s="450"/>
      <c r="FE10" s="450"/>
      <c r="FF10" s="450"/>
      <c r="FG10" s="450"/>
      <c r="FH10" s="450"/>
      <c r="FI10" s="450"/>
      <c r="FJ10" s="450"/>
      <c r="FK10" s="450"/>
      <c r="FL10" s="450"/>
      <c r="FM10" s="450"/>
      <c r="FN10" s="450"/>
      <c r="FO10" s="450"/>
      <c r="FP10" s="450"/>
      <c r="FQ10" s="450"/>
      <c r="FR10" s="450"/>
      <c r="FS10" s="450"/>
      <c r="FT10" s="450"/>
      <c r="FU10" s="450"/>
      <c r="FV10" s="450"/>
      <c r="FW10" s="450"/>
      <c r="FX10" s="450"/>
      <c r="FY10" s="450"/>
      <c r="FZ10" s="450"/>
      <c r="GA10" s="450"/>
      <c r="GB10" s="450"/>
      <c r="GC10" s="450"/>
      <c r="GD10" s="450"/>
      <c r="GE10" s="450"/>
      <c r="GF10" s="450"/>
      <c r="GG10" s="450"/>
      <c r="GH10" s="450"/>
      <c r="GI10" s="450"/>
      <c r="GJ10" s="450"/>
      <c r="GK10" s="450"/>
      <c r="GL10" s="450"/>
      <c r="GM10" s="450"/>
      <c r="GN10" s="450"/>
      <c r="GO10" s="450"/>
      <c r="GP10" s="450"/>
      <c r="GQ10" s="450"/>
      <c r="GR10" s="450"/>
      <c r="GS10" s="450"/>
      <c r="GT10" s="450"/>
      <c r="GU10" s="450"/>
      <c r="GV10" s="450"/>
      <c r="GW10" s="450"/>
      <c r="GX10" s="450"/>
      <c r="GY10" s="450"/>
      <c r="GZ10" s="450"/>
      <c r="HA10" s="450"/>
      <c r="HB10" s="450"/>
      <c r="HC10" s="450"/>
      <c r="HD10" s="450"/>
      <c r="HE10" s="450"/>
      <c r="HF10" s="450"/>
      <c r="HG10" s="450"/>
      <c r="HH10" s="450"/>
      <c r="HI10" s="450"/>
      <c r="HJ10" s="450"/>
      <c r="HK10" s="450"/>
      <c r="HL10" s="450"/>
      <c r="HM10" s="450"/>
      <c r="HN10" s="450"/>
      <c r="HO10" s="450"/>
      <c r="HP10" s="450"/>
      <c r="HQ10" s="450"/>
      <c r="HR10" s="450"/>
      <c r="HS10" s="450"/>
      <c r="HT10" s="450"/>
      <c r="HU10" s="450"/>
      <c r="HV10" s="450"/>
      <c r="HW10" s="450"/>
      <c r="HX10" s="450"/>
      <c r="HY10" s="450"/>
      <c r="HZ10" s="450"/>
      <c r="IA10" s="450"/>
      <c r="IB10" s="450"/>
      <c r="IC10" s="450"/>
      <c r="ID10" s="450"/>
      <c r="IE10" s="450"/>
      <c r="IF10" s="450"/>
      <c r="IG10" s="450"/>
      <c r="IH10" s="450"/>
      <c r="II10" s="450"/>
      <c r="IJ10" s="450"/>
      <c r="IK10" s="450"/>
      <c r="IL10" s="450"/>
      <c r="IM10" s="450"/>
      <c r="IN10" s="450"/>
      <c r="IO10" s="450"/>
      <c r="IP10" s="450"/>
      <c r="IQ10" s="450"/>
      <c r="IR10" s="450"/>
      <c r="IS10" s="450"/>
      <c r="IT10" s="450"/>
      <c r="IU10" s="450"/>
      <c r="IV10" s="450"/>
      <c r="IW10" s="450"/>
      <c r="IX10" s="450"/>
      <c r="IY10" s="450"/>
      <c r="IZ10" s="450"/>
    </row>
    <row r="11" s="378" customFormat="1" ht="11.8" customHeight="1" spans="1:260">
      <c r="A11" s="562" t="s">
        <v>86</v>
      </c>
      <c r="B11" s="559">
        <v>27179</v>
      </c>
      <c r="C11" s="561">
        <v>28960</v>
      </c>
      <c r="D11" s="561">
        <v>32649</v>
      </c>
      <c r="E11" s="561">
        <v>30615</v>
      </c>
      <c r="F11" s="423">
        <f t="shared" si="0"/>
        <v>93.7701001562069</v>
      </c>
      <c r="G11" s="559">
        <f t="shared" si="1"/>
        <v>-2034</v>
      </c>
      <c r="H11" s="395">
        <f t="shared" si="2"/>
        <v>12.6421133963722</v>
      </c>
      <c r="I11" s="559">
        <f t="shared" si="3"/>
        <v>3436</v>
      </c>
      <c r="J11" s="591"/>
      <c r="K11" s="458" t="s">
        <v>30</v>
      </c>
      <c r="L11" s="448">
        <v>53897</v>
      </c>
      <c r="M11" s="448">
        <v>39448</v>
      </c>
      <c r="N11" s="448">
        <v>40560</v>
      </c>
      <c r="O11" s="448">
        <f>52219+5385</f>
        <v>57604</v>
      </c>
      <c r="P11" s="423">
        <f t="shared" si="4"/>
        <v>142.021696252465</v>
      </c>
      <c r="Q11" s="564">
        <f t="shared" si="5"/>
        <v>17044</v>
      </c>
      <c r="R11" s="423">
        <f t="shared" si="6"/>
        <v>6.87793383676272</v>
      </c>
      <c r="S11" s="564">
        <f t="shared" si="7"/>
        <v>3707</v>
      </c>
      <c r="T11" s="608"/>
      <c r="U11" s="450"/>
      <c r="V11" s="450"/>
      <c r="W11" s="450"/>
      <c r="X11" s="450"/>
      <c r="Y11" s="614"/>
      <c r="Z11" s="450"/>
      <c r="AA11" s="450"/>
      <c r="AB11" s="450"/>
      <c r="AC11" s="450"/>
      <c r="AD11" s="450"/>
      <c r="AE11" s="450"/>
      <c r="AF11" s="450"/>
      <c r="AG11" s="450"/>
      <c r="AH11" s="450"/>
      <c r="AI11" s="450"/>
      <c r="AJ11" s="450"/>
      <c r="AK11" s="450"/>
      <c r="AL11" s="450"/>
      <c r="AM11" s="450"/>
      <c r="AN11" s="450"/>
      <c r="AO11" s="450"/>
      <c r="AP11" s="450"/>
      <c r="AQ11" s="450"/>
      <c r="AR11" s="450"/>
      <c r="AS11" s="450"/>
      <c r="AT11" s="450"/>
      <c r="AU11" s="450"/>
      <c r="AV11" s="450"/>
      <c r="AW11" s="450"/>
      <c r="AX11" s="450"/>
      <c r="AY11" s="450"/>
      <c r="AZ11" s="450"/>
      <c r="BA11" s="450"/>
      <c r="BB11" s="450"/>
      <c r="BC11" s="450"/>
      <c r="BD11" s="450"/>
      <c r="BE11" s="450"/>
      <c r="BF11" s="450"/>
      <c r="BG11" s="450"/>
      <c r="BH11" s="450"/>
      <c r="BI11" s="450"/>
      <c r="BJ11" s="450"/>
      <c r="BK11" s="450"/>
      <c r="BL11" s="450"/>
      <c r="BM11" s="450"/>
      <c r="BN11" s="450"/>
      <c r="BO11" s="450"/>
      <c r="BP11" s="450"/>
      <c r="BQ11" s="450"/>
      <c r="BR11" s="450"/>
      <c r="BS11" s="450"/>
      <c r="BT11" s="450"/>
      <c r="BU11" s="450"/>
      <c r="BV11" s="450"/>
      <c r="BW11" s="450"/>
      <c r="BX11" s="450"/>
      <c r="BY11" s="450"/>
      <c r="BZ11" s="450"/>
      <c r="CA11" s="450"/>
      <c r="CB11" s="450"/>
      <c r="CC11" s="450"/>
      <c r="CD11" s="450"/>
      <c r="CE11" s="450"/>
      <c r="CF11" s="450"/>
      <c r="CG11" s="450"/>
      <c r="CH11" s="450"/>
      <c r="CI11" s="450"/>
      <c r="CJ11" s="450"/>
      <c r="CK11" s="450"/>
      <c r="CL11" s="450"/>
      <c r="CM11" s="450"/>
      <c r="CN11" s="450"/>
      <c r="CO11" s="450"/>
      <c r="CP11" s="450"/>
      <c r="CQ11" s="450"/>
      <c r="CR11" s="450"/>
      <c r="CS11" s="450"/>
      <c r="CT11" s="450"/>
      <c r="CU11" s="450"/>
      <c r="CV11" s="450"/>
      <c r="CW11" s="450"/>
      <c r="CX11" s="450"/>
      <c r="CY11" s="450"/>
      <c r="CZ11" s="450"/>
      <c r="DA11" s="450"/>
      <c r="DB11" s="450"/>
      <c r="DC11" s="450"/>
      <c r="DD11" s="450"/>
      <c r="DE11" s="450"/>
      <c r="DF11" s="450"/>
      <c r="DG11" s="450"/>
      <c r="DH11" s="450"/>
      <c r="DI11" s="450"/>
      <c r="DJ11" s="450"/>
      <c r="DK11" s="450"/>
      <c r="DL11" s="450"/>
      <c r="DM11" s="450"/>
      <c r="DN11" s="450"/>
      <c r="DO11" s="450"/>
      <c r="DP11" s="450"/>
      <c r="DQ11" s="450"/>
      <c r="DR11" s="450"/>
      <c r="DS11" s="450"/>
      <c r="DT11" s="450"/>
      <c r="DU11" s="450"/>
      <c r="DV11" s="450"/>
      <c r="DW11" s="450"/>
      <c r="DX11" s="450"/>
      <c r="DY11" s="450"/>
      <c r="DZ11" s="450"/>
      <c r="EA11" s="450"/>
      <c r="EB11" s="450"/>
      <c r="EC11" s="450"/>
      <c r="ED11" s="450"/>
      <c r="EE11" s="450"/>
      <c r="EF11" s="450"/>
      <c r="EG11" s="450"/>
      <c r="EH11" s="450"/>
      <c r="EI11" s="450"/>
      <c r="EJ11" s="450"/>
      <c r="EK11" s="450"/>
      <c r="EL11" s="450"/>
      <c r="EM11" s="450"/>
      <c r="EN11" s="450"/>
      <c r="EO11" s="450"/>
      <c r="EP11" s="450"/>
      <c r="EQ11" s="450"/>
      <c r="ER11" s="450"/>
      <c r="ES11" s="450"/>
      <c r="ET11" s="450"/>
      <c r="EU11" s="450"/>
      <c r="EV11" s="450"/>
      <c r="EW11" s="450"/>
      <c r="EX11" s="450"/>
      <c r="EY11" s="450"/>
      <c r="EZ11" s="450"/>
      <c r="FA11" s="450"/>
      <c r="FB11" s="450"/>
      <c r="FC11" s="450"/>
      <c r="FD11" s="450"/>
      <c r="FE11" s="450"/>
      <c r="FF11" s="450"/>
      <c r="FG11" s="450"/>
      <c r="FH11" s="450"/>
      <c r="FI11" s="450"/>
      <c r="FJ11" s="450"/>
      <c r="FK11" s="450"/>
      <c r="FL11" s="450"/>
      <c r="FM11" s="450"/>
      <c r="FN11" s="450"/>
      <c r="FO11" s="450"/>
      <c r="FP11" s="450"/>
      <c r="FQ11" s="450"/>
      <c r="FR11" s="450"/>
      <c r="FS11" s="450"/>
      <c r="FT11" s="450"/>
      <c r="FU11" s="450"/>
      <c r="FV11" s="450"/>
      <c r="FW11" s="450"/>
      <c r="FX11" s="450"/>
      <c r="FY11" s="450"/>
      <c r="FZ11" s="450"/>
      <c r="GA11" s="450"/>
      <c r="GB11" s="450"/>
      <c r="GC11" s="450"/>
      <c r="GD11" s="450"/>
      <c r="GE11" s="450"/>
      <c r="GF11" s="450"/>
      <c r="GG11" s="450"/>
      <c r="GH11" s="450"/>
      <c r="GI11" s="450"/>
      <c r="GJ11" s="450"/>
      <c r="GK11" s="450"/>
      <c r="GL11" s="450"/>
      <c r="GM11" s="450"/>
      <c r="GN11" s="450"/>
      <c r="GO11" s="450"/>
      <c r="GP11" s="450"/>
      <c r="GQ11" s="450"/>
      <c r="GR11" s="450"/>
      <c r="GS11" s="450"/>
      <c r="GT11" s="450"/>
      <c r="GU11" s="450"/>
      <c r="GV11" s="450"/>
      <c r="GW11" s="450"/>
      <c r="GX11" s="450"/>
      <c r="GY11" s="450"/>
      <c r="GZ11" s="450"/>
      <c r="HA11" s="450"/>
      <c r="HB11" s="450"/>
      <c r="HC11" s="450"/>
      <c r="HD11" s="450"/>
      <c r="HE11" s="450"/>
      <c r="HF11" s="450"/>
      <c r="HG11" s="450"/>
      <c r="HH11" s="450"/>
      <c r="HI11" s="450"/>
      <c r="HJ11" s="450"/>
      <c r="HK11" s="450"/>
      <c r="HL11" s="450"/>
      <c r="HM11" s="450"/>
      <c r="HN11" s="450"/>
      <c r="HO11" s="450"/>
      <c r="HP11" s="450"/>
      <c r="HQ11" s="450"/>
      <c r="HR11" s="450"/>
      <c r="HS11" s="450"/>
      <c r="HT11" s="450"/>
      <c r="HU11" s="450"/>
      <c r="HV11" s="450"/>
      <c r="HW11" s="450"/>
      <c r="HX11" s="450"/>
      <c r="HY11" s="450"/>
      <c r="HZ11" s="450"/>
      <c r="IA11" s="450"/>
      <c r="IB11" s="450"/>
      <c r="IC11" s="450"/>
      <c r="ID11" s="450"/>
      <c r="IE11" s="450"/>
      <c r="IF11" s="450"/>
      <c r="IG11" s="450"/>
      <c r="IH11" s="450"/>
      <c r="II11" s="450"/>
      <c r="IJ11" s="450"/>
      <c r="IK11" s="450"/>
      <c r="IL11" s="450"/>
      <c r="IM11" s="450"/>
      <c r="IN11" s="450"/>
      <c r="IO11" s="450"/>
      <c r="IP11" s="450"/>
      <c r="IQ11" s="450"/>
      <c r="IR11" s="450"/>
      <c r="IS11" s="450"/>
      <c r="IT11" s="450"/>
      <c r="IU11" s="450"/>
      <c r="IV11" s="450"/>
      <c r="IW11" s="450"/>
      <c r="IX11" s="450"/>
      <c r="IY11" s="450"/>
      <c r="IZ11" s="450"/>
    </row>
    <row r="12" s="378" customFormat="1" ht="11.8" customHeight="1" spans="1:260">
      <c r="A12" s="560" t="s">
        <v>31</v>
      </c>
      <c r="B12" s="559">
        <v>39439</v>
      </c>
      <c r="C12" s="561">
        <v>42200</v>
      </c>
      <c r="D12" s="561">
        <v>42122</v>
      </c>
      <c r="E12" s="561">
        <v>45289</v>
      </c>
      <c r="F12" s="423">
        <f t="shared" si="0"/>
        <v>107.518636342054</v>
      </c>
      <c r="G12" s="559">
        <f t="shared" si="1"/>
        <v>3167</v>
      </c>
      <c r="H12" s="395">
        <f t="shared" si="2"/>
        <v>14.8330332919192</v>
      </c>
      <c r="I12" s="559">
        <f t="shared" si="3"/>
        <v>5850</v>
      </c>
      <c r="J12" s="591"/>
      <c r="K12" s="458" t="s">
        <v>32</v>
      </c>
      <c r="L12" s="448">
        <v>98384</v>
      </c>
      <c r="M12" s="448">
        <v>118072</v>
      </c>
      <c r="N12" s="448">
        <v>135742</v>
      </c>
      <c r="O12" s="448">
        <f>143082+1350</f>
        <v>144432</v>
      </c>
      <c r="P12" s="423">
        <f t="shared" si="4"/>
        <v>106.401850569463</v>
      </c>
      <c r="Q12" s="564">
        <f t="shared" si="5"/>
        <v>8690</v>
      </c>
      <c r="R12" s="423">
        <f t="shared" si="6"/>
        <v>46.8043584322654</v>
      </c>
      <c r="S12" s="564">
        <f t="shared" si="7"/>
        <v>46048</v>
      </c>
      <c r="T12" s="608"/>
      <c r="U12" s="450"/>
      <c r="V12" s="450"/>
      <c r="W12" s="450"/>
      <c r="X12" s="450"/>
      <c r="Y12" s="614"/>
      <c r="Z12" s="450"/>
      <c r="AA12" s="450"/>
      <c r="AB12" s="450"/>
      <c r="AC12" s="450"/>
      <c r="AD12" s="450"/>
      <c r="AE12" s="450"/>
      <c r="AF12" s="450"/>
      <c r="AG12" s="450"/>
      <c r="AH12" s="450"/>
      <c r="AI12" s="450"/>
      <c r="AJ12" s="450"/>
      <c r="AK12" s="450"/>
      <c r="AL12" s="450"/>
      <c r="AM12" s="450"/>
      <c r="AN12" s="450"/>
      <c r="AO12" s="450"/>
      <c r="AP12" s="450"/>
      <c r="AQ12" s="450"/>
      <c r="AR12" s="450"/>
      <c r="AS12" s="450"/>
      <c r="AT12" s="450"/>
      <c r="AU12" s="450"/>
      <c r="AV12" s="450"/>
      <c r="AW12" s="450"/>
      <c r="AX12" s="450"/>
      <c r="AY12" s="450"/>
      <c r="AZ12" s="450"/>
      <c r="BA12" s="450"/>
      <c r="BB12" s="450"/>
      <c r="BC12" s="450"/>
      <c r="BD12" s="450"/>
      <c r="BE12" s="450"/>
      <c r="BF12" s="450"/>
      <c r="BG12" s="450"/>
      <c r="BH12" s="450"/>
      <c r="BI12" s="450"/>
      <c r="BJ12" s="450"/>
      <c r="BK12" s="450"/>
      <c r="BL12" s="450"/>
      <c r="BM12" s="450"/>
      <c r="BN12" s="450"/>
      <c r="BO12" s="450"/>
      <c r="BP12" s="450"/>
      <c r="BQ12" s="450"/>
      <c r="BR12" s="450"/>
      <c r="BS12" s="450"/>
      <c r="BT12" s="450"/>
      <c r="BU12" s="450"/>
      <c r="BV12" s="450"/>
      <c r="BW12" s="450"/>
      <c r="BX12" s="450"/>
      <c r="BY12" s="450"/>
      <c r="BZ12" s="450"/>
      <c r="CA12" s="450"/>
      <c r="CB12" s="450"/>
      <c r="CC12" s="450"/>
      <c r="CD12" s="450"/>
      <c r="CE12" s="450"/>
      <c r="CF12" s="450"/>
      <c r="CG12" s="450"/>
      <c r="CH12" s="450"/>
      <c r="CI12" s="450"/>
      <c r="CJ12" s="450"/>
      <c r="CK12" s="450"/>
      <c r="CL12" s="450"/>
      <c r="CM12" s="450"/>
      <c r="CN12" s="450"/>
      <c r="CO12" s="450"/>
      <c r="CP12" s="450"/>
      <c r="CQ12" s="450"/>
      <c r="CR12" s="450"/>
      <c r="CS12" s="450"/>
      <c r="CT12" s="450"/>
      <c r="CU12" s="450"/>
      <c r="CV12" s="450"/>
      <c r="CW12" s="450"/>
      <c r="CX12" s="450"/>
      <c r="CY12" s="450"/>
      <c r="CZ12" s="450"/>
      <c r="DA12" s="450"/>
      <c r="DB12" s="450"/>
      <c r="DC12" s="450"/>
      <c r="DD12" s="450"/>
      <c r="DE12" s="450"/>
      <c r="DF12" s="450"/>
      <c r="DG12" s="450"/>
      <c r="DH12" s="450"/>
      <c r="DI12" s="450"/>
      <c r="DJ12" s="450"/>
      <c r="DK12" s="450"/>
      <c r="DL12" s="450"/>
      <c r="DM12" s="450"/>
      <c r="DN12" s="450"/>
      <c r="DO12" s="450"/>
      <c r="DP12" s="450"/>
      <c r="DQ12" s="450"/>
      <c r="DR12" s="450"/>
      <c r="DS12" s="450"/>
      <c r="DT12" s="450"/>
      <c r="DU12" s="450"/>
      <c r="DV12" s="450"/>
      <c r="DW12" s="450"/>
      <c r="DX12" s="450"/>
      <c r="DY12" s="450"/>
      <c r="DZ12" s="450"/>
      <c r="EA12" s="450"/>
      <c r="EB12" s="450"/>
      <c r="EC12" s="450"/>
      <c r="ED12" s="450"/>
      <c r="EE12" s="450"/>
      <c r="EF12" s="450"/>
      <c r="EG12" s="450"/>
      <c r="EH12" s="450"/>
      <c r="EI12" s="450"/>
      <c r="EJ12" s="450"/>
      <c r="EK12" s="450"/>
      <c r="EL12" s="450"/>
      <c r="EM12" s="450"/>
      <c r="EN12" s="450"/>
      <c r="EO12" s="450"/>
      <c r="EP12" s="450"/>
      <c r="EQ12" s="450"/>
      <c r="ER12" s="450"/>
      <c r="ES12" s="450"/>
      <c r="ET12" s="450"/>
      <c r="EU12" s="450"/>
      <c r="EV12" s="450"/>
      <c r="EW12" s="450"/>
      <c r="EX12" s="450"/>
      <c r="EY12" s="450"/>
      <c r="EZ12" s="450"/>
      <c r="FA12" s="450"/>
      <c r="FB12" s="450"/>
      <c r="FC12" s="450"/>
      <c r="FD12" s="450"/>
      <c r="FE12" s="450"/>
      <c r="FF12" s="450"/>
      <c r="FG12" s="450"/>
      <c r="FH12" s="450"/>
      <c r="FI12" s="450"/>
      <c r="FJ12" s="450"/>
      <c r="FK12" s="450"/>
      <c r="FL12" s="450"/>
      <c r="FM12" s="450"/>
      <c r="FN12" s="450"/>
      <c r="FO12" s="450"/>
      <c r="FP12" s="450"/>
      <c r="FQ12" s="450"/>
      <c r="FR12" s="450"/>
      <c r="FS12" s="450"/>
      <c r="FT12" s="450"/>
      <c r="FU12" s="450"/>
      <c r="FV12" s="450"/>
      <c r="FW12" s="450"/>
      <c r="FX12" s="450"/>
      <c r="FY12" s="450"/>
      <c r="FZ12" s="450"/>
      <c r="GA12" s="450"/>
      <c r="GB12" s="450"/>
      <c r="GC12" s="450"/>
      <c r="GD12" s="450"/>
      <c r="GE12" s="450"/>
      <c r="GF12" s="450"/>
      <c r="GG12" s="450"/>
      <c r="GH12" s="450"/>
      <c r="GI12" s="450"/>
      <c r="GJ12" s="450"/>
      <c r="GK12" s="450"/>
      <c r="GL12" s="450"/>
      <c r="GM12" s="450"/>
      <c r="GN12" s="450"/>
      <c r="GO12" s="450"/>
      <c r="GP12" s="450"/>
      <c r="GQ12" s="450"/>
      <c r="GR12" s="450"/>
      <c r="GS12" s="450"/>
      <c r="GT12" s="450"/>
      <c r="GU12" s="450"/>
      <c r="GV12" s="450"/>
      <c r="GW12" s="450"/>
      <c r="GX12" s="450"/>
      <c r="GY12" s="450"/>
      <c r="GZ12" s="450"/>
      <c r="HA12" s="450"/>
      <c r="HB12" s="450"/>
      <c r="HC12" s="450"/>
      <c r="HD12" s="450"/>
      <c r="HE12" s="450"/>
      <c r="HF12" s="450"/>
      <c r="HG12" s="450"/>
      <c r="HH12" s="450"/>
      <c r="HI12" s="450"/>
      <c r="HJ12" s="450"/>
      <c r="HK12" s="450"/>
      <c r="HL12" s="450"/>
      <c r="HM12" s="450"/>
      <c r="HN12" s="450"/>
      <c r="HO12" s="450"/>
      <c r="HP12" s="450"/>
      <c r="HQ12" s="450"/>
      <c r="HR12" s="450"/>
      <c r="HS12" s="450"/>
      <c r="HT12" s="450"/>
      <c r="HU12" s="450"/>
      <c r="HV12" s="450"/>
      <c r="HW12" s="450"/>
      <c r="HX12" s="450"/>
      <c r="HY12" s="450"/>
      <c r="HZ12" s="450"/>
      <c r="IA12" s="450"/>
      <c r="IB12" s="450"/>
      <c r="IC12" s="450"/>
      <c r="ID12" s="450"/>
      <c r="IE12" s="450"/>
      <c r="IF12" s="450"/>
      <c r="IG12" s="450"/>
      <c r="IH12" s="450"/>
      <c r="II12" s="450"/>
      <c r="IJ12" s="450"/>
      <c r="IK12" s="450"/>
      <c r="IL12" s="450"/>
      <c r="IM12" s="450"/>
      <c r="IN12" s="450"/>
      <c r="IO12" s="450"/>
      <c r="IP12" s="450"/>
      <c r="IQ12" s="450"/>
      <c r="IR12" s="450"/>
      <c r="IS12" s="450"/>
      <c r="IT12" s="450"/>
      <c r="IU12" s="450"/>
      <c r="IV12" s="450"/>
      <c r="IW12" s="450"/>
      <c r="IX12" s="450"/>
      <c r="IY12" s="450"/>
      <c r="IZ12" s="450"/>
    </row>
    <row r="13" s="378" customFormat="1" ht="11.8" customHeight="1" spans="1:260">
      <c r="A13" s="560" t="s">
        <v>33</v>
      </c>
      <c r="B13" s="559">
        <v>16680</v>
      </c>
      <c r="C13" s="561">
        <v>17700</v>
      </c>
      <c r="D13" s="561">
        <v>12473</v>
      </c>
      <c r="E13" s="561">
        <v>13522</v>
      </c>
      <c r="F13" s="423">
        <f t="shared" si="0"/>
        <v>108.41016595847</v>
      </c>
      <c r="G13" s="559">
        <f t="shared" si="1"/>
        <v>1049</v>
      </c>
      <c r="H13" s="395">
        <f t="shared" si="2"/>
        <v>-18.9328537170264</v>
      </c>
      <c r="I13" s="559">
        <f t="shared" si="3"/>
        <v>-3158</v>
      </c>
      <c r="J13" s="591"/>
      <c r="K13" s="458" t="s">
        <v>34</v>
      </c>
      <c r="L13" s="448">
        <v>36352</v>
      </c>
      <c r="M13" s="448">
        <v>28407</v>
      </c>
      <c r="N13" s="448">
        <v>32783</v>
      </c>
      <c r="O13" s="448">
        <f>42378+6+1759</f>
        <v>44143</v>
      </c>
      <c r="P13" s="423">
        <f t="shared" si="4"/>
        <v>134.652106274594</v>
      </c>
      <c r="Q13" s="564">
        <f t="shared" si="5"/>
        <v>11360</v>
      </c>
      <c r="R13" s="423">
        <f t="shared" si="6"/>
        <v>21.4321082746479</v>
      </c>
      <c r="S13" s="564">
        <f t="shared" si="7"/>
        <v>7791</v>
      </c>
      <c r="T13" s="608"/>
      <c r="U13" s="450"/>
      <c r="V13" s="450"/>
      <c r="W13" s="450"/>
      <c r="X13" s="450"/>
      <c r="Y13" s="614"/>
      <c r="Z13" s="450"/>
      <c r="AA13" s="450"/>
      <c r="AB13" s="450"/>
      <c r="AC13" s="450"/>
      <c r="AD13" s="450"/>
      <c r="AE13" s="450"/>
      <c r="AF13" s="450"/>
      <c r="AG13" s="450"/>
      <c r="AH13" s="450"/>
      <c r="AI13" s="450"/>
      <c r="AJ13" s="450"/>
      <c r="AK13" s="450"/>
      <c r="AL13" s="450"/>
      <c r="AM13" s="450"/>
      <c r="AN13" s="450"/>
      <c r="AO13" s="450"/>
      <c r="AP13" s="450"/>
      <c r="AQ13" s="450"/>
      <c r="AR13" s="450"/>
      <c r="AS13" s="450"/>
      <c r="AT13" s="450"/>
      <c r="AU13" s="450"/>
      <c r="AV13" s="450"/>
      <c r="AW13" s="450"/>
      <c r="AX13" s="450"/>
      <c r="AY13" s="450"/>
      <c r="AZ13" s="450"/>
      <c r="BA13" s="450"/>
      <c r="BB13" s="450"/>
      <c r="BC13" s="450"/>
      <c r="BD13" s="450"/>
      <c r="BE13" s="450"/>
      <c r="BF13" s="450"/>
      <c r="BG13" s="450"/>
      <c r="BH13" s="450"/>
      <c r="BI13" s="450"/>
      <c r="BJ13" s="450"/>
      <c r="BK13" s="450"/>
      <c r="BL13" s="450"/>
      <c r="BM13" s="450"/>
      <c r="BN13" s="450"/>
      <c r="BO13" s="450"/>
      <c r="BP13" s="450"/>
      <c r="BQ13" s="450"/>
      <c r="BR13" s="450"/>
      <c r="BS13" s="450"/>
      <c r="BT13" s="450"/>
      <c r="BU13" s="450"/>
      <c r="BV13" s="450"/>
      <c r="BW13" s="450"/>
      <c r="BX13" s="450"/>
      <c r="BY13" s="450"/>
      <c r="BZ13" s="450"/>
      <c r="CA13" s="450"/>
      <c r="CB13" s="450"/>
      <c r="CC13" s="450"/>
      <c r="CD13" s="450"/>
      <c r="CE13" s="450"/>
      <c r="CF13" s="450"/>
      <c r="CG13" s="450"/>
      <c r="CH13" s="450"/>
      <c r="CI13" s="450"/>
      <c r="CJ13" s="450"/>
      <c r="CK13" s="450"/>
      <c r="CL13" s="450"/>
      <c r="CM13" s="450"/>
      <c r="CN13" s="450"/>
      <c r="CO13" s="450"/>
      <c r="CP13" s="450"/>
      <c r="CQ13" s="450"/>
      <c r="CR13" s="450"/>
      <c r="CS13" s="450"/>
      <c r="CT13" s="450"/>
      <c r="CU13" s="450"/>
      <c r="CV13" s="450"/>
      <c r="CW13" s="450"/>
      <c r="CX13" s="450"/>
      <c r="CY13" s="450"/>
      <c r="CZ13" s="450"/>
      <c r="DA13" s="450"/>
      <c r="DB13" s="450"/>
      <c r="DC13" s="450"/>
      <c r="DD13" s="450"/>
      <c r="DE13" s="450"/>
      <c r="DF13" s="450"/>
      <c r="DG13" s="450"/>
      <c r="DH13" s="450"/>
      <c r="DI13" s="450"/>
      <c r="DJ13" s="450"/>
      <c r="DK13" s="450"/>
      <c r="DL13" s="450"/>
      <c r="DM13" s="450"/>
      <c r="DN13" s="450"/>
      <c r="DO13" s="450"/>
      <c r="DP13" s="450"/>
      <c r="DQ13" s="450"/>
      <c r="DR13" s="450"/>
      <c r="DS13" s="450"/>
      <c r="DT13" s="450"/>
      <c r="DU13" s="450"/>
      <c r="DV13" s="450"/>
      <c r="DW13" s="450"/>
      <c r="DX13" s="450"/>
      <c r="DY13" s="450"/>
      <c r="DZ13" s="450"/>
      <c r="EA13" s="450"/>
      <c r="EB13" s="450"/>
      <c r="EC13" s="450"/>
      <c r="ED13" s="450"/>
      <c r="EE13" s="450"/>
      <c r="EF13" s="450"/>
      <c r="EG13" s="450"/>
      <c r="EH13" s="450"/>
      <c r="EI13" s="450"/>
      <c r="EJ13" s="450"/>
      <c r="EK13" s="450"/>
      <c r="EL13" s="450"/>
      <c r="EM13" s="450"/>
      <c r="EN13" s="450"/>
      <c r="EO13" s="450"/>
      <c r="EP13" s="450"/>
      <c r="EQ13" s="450"/>
      <c r="ER13" s="450"/>
      <c r="ES13" s="450"/>
      <c r="ET13" s="450"/>
      <c r="EU13" s="450"/>
      <c r="EV13" s="450"/>
      <c r="EW13" s="450"/>
      <c r="EX13" s="450"/>
      <c r="EY13" s="450"/>
      <c r="EZ13" s="450"/>
      <c r="FA13" s="450"/>
      <c r="FB13" s="450"/>
      <c r="FC13" s="450"/>
      <c r="FD13" s="450"/>
      <c r="FE13" s="450"/>
      <c r="FF13" s="450"/>
      <c r="FG13" s="450"/>
      <c r="FH13" s="450"/>
      <c r="FI13" s="450"/>
      <c r="FJ13" s="450"/>
      <c r="FK13" s="450"/>
      <c r="FL13" s="450"/>
      <c r="FM13" s="450"/>
      <c r="FN13" s="450"/>
      <c r="FO13" s="450"/>
      <c r="FP13" s="450"/>
      <c r="FQ13" s="450"/>
      <c r="FR13" s="450"/>
      <c r="FS13" s="450"/>
      <c r="FT13" s="450"/>
      <c r="FU13" s="450"/>
      <c r="FV13" s="450"/>
      <c r="FW13" s="450"/>
      <c r="FX13" s="450"/>
      <c r="FY13" s="450"/>
      <c r="FZ13" s="450"/>
      <c r="GA13" s="450"/>
      <c r="GB13" s="450"/>
      <c r="GC13" s="450"/>
      <c r="GD13" s="450"/>
      <c r="GE13" s="450"/>
      <c r="GF13" s="450"/>
      <c r="GG13" s="450"/>
      <c r="GH13" s="450"/>
      <c r="GI13" s="450"/>
      <c r="GJ13" s="450"/>
      <c r="GK13" s="450"/>
      <c r="GL13" s="450"/>
      <c r="GM13" s="450"/>
      <c r="GN13" s="450"/>
      <c r="GO13" s="450"/>
      <c r="GP13" s="450"/>
      <c r="GQ13" s="450"/>
      <c r="GR13" s="450"/>
      <c r="GS13" s="450"/>
      <c r="GT13" s="450"/>
      <c r="GU13" s="450"/>
      <c r="GV13" s="450"/>
      <c r="GW13" s="450"/>
      <c r="GX13" s="450"/>
      <c r="GY13" s="450"/>
      <c r="GZ13" s="450"/>
      <c r="HA13" s="450"/>
      <c r="HB13" s="450"/>
      <c r="HC13" s="450"/>
      <c r="HD13" s="450"/>
      <c r="HE13" s="450"/>
      <c r="HF13" s="450"/>
      <c r="HG13" s="450"/>
      <c r="HH13" s="450"/>
      <c r="HI13" s="450"/>
      <c r="HJ13" s="450"/>
      <c r="HK13" s="450"/>
      <c r="HL13" s="450"/>
      <c r="HM13" s="450"/>
      <c r="HN13" s="450"/>
      <c r="HO13" s="450"/>
      <c r="HP13" s="450"/>
      <c r="HQ13" s="450"/>
      <c r="HR13" s="450"/>
      <c r="HS13" s="450"/>
      <c r="HT13" s="450"/>
      <c r="HU13" s="450"/>
      <c r="HV13" s="450"/>
      <c r="HW13" s="450"/>
      <c r="HX13" s="450"/>
      <c r="HY13" s="450"/>
      <c r="HZ13" s="450"/>
      <c r="IA13" s="450"/>
      <c r="IB13" s="450"/>
      <c r="IC13" s="450"/>
      <c r="ID13" s="450"/>
      <c r="IE13" s="450"/>
      <c r="IF13" s="450"/>
      <c r="IG13" s="450"/>
      <c r="IH13" s="450"/>
      <c r="II13" s="450"/>
      <c r="IJ13" s="450"/>
      <c r="IK13" s="450"/>
      <c r="IL13" s="450"/>
      <c r="IM13" s="450"/>
      <c r="IN13" s="450"/>
      <c r="IO13" s="450"/>
      <c r="IP13" s="450"/>
      <c r="IQ13" s="450"/>
      <c r="IR13" s="450"/>
      <c r="IS13" s="450"/>
      <c r="IT13" s="450"/>
      <c r="IU13" s="450"/>
      <c r="IV13" s="450"/>
      <c r="IW13" s="450"/>
      <c r="IX13" s="450"/>
      <c r="IY13" s="450"/>
      <c r="IZ13" s="450"/>
    </row>
    <row r="14" s="378" customFormat="1" ht="11.8" customHeight="1" spans="1:260">
      <c r="A14" s="560" t="s">
        <v>35</v>
      </c>
      <c r="B14" s="559">
        <v>16994</v>
      </c>
      <c r="C14" s="561">
        <v>17976</v>
      </c>
      <c r="D14" s="561">
        <v>17916</v>
      </c>
      <c r="E14" s="561">
        <v>18015</v>
      </c>
      <c r="F14" s="423">
        <f t="shared" si="0"/>
        <v>100.552578700603</v>
      </c>
      <c r="G14" s="559">
        <f t="shared" si="1"/>
        <v>99</v>
      </c>
      <c r="H14" s="395">
        <f t="shared" si="2"/>
        <v>6.00800282452629</v>
      </c>
      <c r="I14" s="559">
        <f t="shared" si="3"/>
        <v>1021</v>
      </c>
      <c r="J14" s="591"/>
      <c r="K14" s="458" t="s">
        <v>36</v>
      </c>
      <c r="L14" s="448">
        <v>36258</v>
      </c>
      <c r="M14" s="448">
        <v>33432</v>
      </c>
      <c r="N14" s="448">
        <v>26595</v>
      </c>
      <c r="O14" s="448">
        <f>21554+4498</f>
        <v>26052</v>
      </c>
      <c r="P14" s="423">
        <f t="shared" si="4"/>
        <v>97.9582628313593</v>
      </c>
      <c r="Q14" s="564">
        <f t="shared" si="5"/>
        <v>-543</v>
      </c>
      <c r="R14" s="423">
        <f t="shared" si="6"/>
        <v>-28.1482707264604</v>
      </c>
      <c r="S14" s="564">
        <f t="shared" si="7"/>
        <v>-10206</v>
      </c>
      <c r="T14" s="608"/>
      <c r="U14" s="450"/>
      <c r="V14" s="450"/>
      <c r="W14" s="450"/>
      <c r="X14" s="450"/>
      <c r="Y14" s="614"/>
      <c r="Z14" s="450"/>
      <c r="AA14" s="450"/>
      <c r="AB14" s="450"/>
      <c r="AC14" s="450"/>
      <c r="AD14" s="450"/>
      <c r="AE14" s="450"/>
      <c r="AF14" s="450"/>
      <c r="AG14" s="450"/>
      <c r="AH14" s="450"/>
      <c r="AI14" s="450"/>
      <c r="AJ14" s="450"/>
      <c r="AK14" s="450"/>
      <c r="AL14" s="450"/>
      <c r="AM14" s="450"/>
      <c r="AN14" s="450"/>
      <c r="AO14" s="450"/>
      <c r="AP14" s="450"/>
      <c r="AQ14" s="450"/>
      <c r="AR14" s="450"/>
      <c r="AS14" s="450"/>
      <c r="AT14" s="450"/>
      <c r="AU14" s="450"/>
      <c r="AV14" s="450"/>
      <c r="AW14" s="450"/>
      <c r="AX14" s="450"/>
      <c r="AY14" s="450"/>
      <c r="AZ14" s="450"/>
      <c r="BA14" s="450"/>
      <c r="BB14" s="450"/>
      <c r="BC14" s="450"/>
      <c r="BD14" s="450"/>
      <c r="BE14" s="450"/>
      <c r="BF14" s="450"/>
      <c r="BG14" s="450"/>
      <c r="BH14" s="450"/>
      <c r="BI14" s="450"/>
      <c r="BJ14" s="450"/>
      <c r="BK14" s="450"/>
      <c r="BL14" s="450"/>
      <c r="BM14" s="450"/>
      <c r="BN14" s="450"/>
      <c r="BO14" s="450"/>
      <c r="BP14" s="450"/>
      <c r="BQ14" s="450"/>
      <c r="BR14" s="450"/>
      <c r="BS14" s="450"/>
      <c r="BT14" s="450"/>
      <c r="BU14" s="450"/>
      <c r="BV14" s="450"/>
      <c r="BW14" s="450"/>
      <c r="BX14" s="450"/>
      <c r="BY14" s="450"/>
      <c r="BZ14" s="450"/>
      <c r="CA14" s="450"/>
      <c r="CB14" s="450"/>
      <c r="CC14" s="450"/>
      <c r="CD14" s="450"/>
      <c r="CE14" s="450"/>
      <c r="CF14" s="450"/>
      <c r="CG14" s="450"/>
      <c r="CH14" s="450"/>
      <c r="CI14" s="450"/>
      <c r="CJ14" s="450"/>
      <c r="CK14" s="450"/>
      <c r="CL14" s="450"/>
      <c r="CM14" s="450"/>
      <c r="CN14" s="450"/>
      <c r="CO14" s="450"/>
      <c r="CP14" s="450"/>
      <c r="CQ14" s="450"/>
      <c r="CR14" s="450"/>
      <c r="CS14" s="450"/>
      <c r="CT14" s="450"/>
      <c r="CU14" s="450"/>
      <c r="CV14" s="450"/>
      <c r="CW14" s="450"/>
      <c r="CX14" s="450"/>
      <c r="CY14" s="450"/>
      <c r="CZ14" s="450"/>
      <c r="DA14" s="450"/>
      <c r="DB14" s="450"/>
      <c r="DC14" s="450"/>
      <c r="DD14" s="450"/>
      <c r="DE14" s="450"/>
      <c r="DF14" s="450"/>
      <c r="DG14" s="450"/>
      <c r="DH14" s="450"/>
      <c r="DI14" s="450"/>
      <c r="DJ14" s="450"/>
      <c r="DK14" s="450"/>
      <c r="DL14" s="450"/>
      <c r="DM14" s="450"/>
      <c r="DN14" s="450"/>
      <c r="DO14" s="450"/>
      <c r="DP14" s="450"/>
      <c r="DQ14" s="450"/>
      <c r="DR14" s="450"/>
      <c r="DS14" s="450"/>
      <c r="DT14" s="450"/>
      <c r="DU14" s="450"/>
      <c r="DV14" s="450"/>
      <c r="DW14" s="450"/>
      <c r="DX14" s="450"/>
      <c r="DY14" s="450"/>
      <c r="DZ14" s="450"/>
      <c r="EA14" s="450"/>
      <c r="EB14" s="450"/>
      <c r="EC14" s="450"/>
      <c r="ED14" s="450"/>
      <c r="EE14" s="450"/>
      <c r="EF14" s="450"/>
      <c r="EG14" s="450"/>
      <c r="EH14" s="450"/>
      <c r="EI14" s="450"/>
      <c r="EJ14" s="450"/>
      <c r="EK14" s="450"/>
      <c r="EL14" s="450"/>
      <c r="EM14" s="450"/>
      <c r="EN14" s="450"/>
      <c r="EO14" s="450"/>
      <c r="EP14" s="450"/>
      <c r="EQ14" s="450"/>
      <c r="ER14" s="450"/>
      <c r="ES14" s="450"/>
      <c r="ET14" s="450"/>
      <c r="EU14" s="450"/>
      <c r="EV14" s="450"/>
      <c r="EW14" s="450"/>
      <c r="EX14" s="450"/>
      <c r="EY14" s="450"/>
      <c r="EZ14" s="450"/>
      <c r="FA14" s="450"/>
      <c r="FB14" s="450"/>
      <c r="FC14" s="450"/>
      <c r="FD14" s="450"/>
      <c r="FE14" s="450"/>
      <c r="FF14" s="450"/>
      <c r="FG14" s="450"/>
      <c r="FH14" s="450"/>
      <c r="FI14" s="450"/>
      <c r="FJ14" s="450"/>
      <c r="FK14" s="450"/>
      <c r="FL14" s="450"/>
      <c r="FM14" s="450"/>
      <c r="FN14" s="450"/>
      <c r="FO14" s="450"/>
      <c r="FP14" s="450"/>
      <c r="FQ14" s="450"/>
      <c r="FR14" s="450"/>
      <c r="FS14" s="450"/>
      <c r="FT14" s="450"/>
      <c r="FU14" s="450"/>
      <c r="FV14" s="450"/>
      <c r="FW14" s="450"/>
      <c r="FX14" s="450"/>
      <c r="FY14" s="450"/>
      <c r="FZ14" s="450"/>
      <c r="GA14" s="450"/>
      <c r="GB14" s="450"/>
      <c r="GC14" s="450"/>
      <c r="GD14" s="450"/>
      <c r="GE14" s="450"/>
      <c r="GF14" s="450"/>
      <c r="GG14" s="450"/>
      <c r="GH14" s="450"/>
      <c r="GI14" s="450"/>
      <c r="GJ14" s="450"/>
      <c r="GK14" s="450"/>
      <c r="GL14" s="450"/>
      <c r="GM14" s="450"/>
      <c r="GN14" s="450"/>
      <c r="GO14" s="450"/>
      <c r="GP14" s="450"/>
      <c r="GQ14" s="450"/>
      <c r="GR14" s="450"/>
      <c r="GS14" s="450"/>
      <c r="GT14" s="450"/>
      <c r="GU14" s="450"/>
      <c r="GV14" s="450"/>
      <c r="GW14" s="450"/>
      <c r="GX14" s="450"/>
      <c r="GY14" s="450"/>
      <c r="GZ14" s="450"/>
      <c r="HA14" s="450"/>
      <c r="HB14" s="450"/>
      <c r="HC14" s="450"/>
      <c r="HD14" s="450"/>
      <c r="HE14" s="450"/>
      <c r="HF14" s="450"/>
      <c r="HG14" s="450"/>
      <c r="HH14" s="450"/>
      <c r="HI14" s="450"/>
      <c r="HJ14" s="450"/>
      <c r="HK14" s="450"/>
      <c r="HL14" s="450"/>
      <c r="HM14" s="450"/>
      <c r="HN14" s="450"/>
      <c r="HO14" s="450"/>
      <c r="HP14" s="450"/>
      <c r="HQ14" s="450"/>
      <c r="HR14" s="450"/>
      <c r="HS14" s="450"/>
      <c r="HT14" s="450"/>
      <c r="HU14" s="450"/>
      <c r="HV14" s="450"/>
      <c r="HW14" s="450"/>
      <c r="HX14" s="450"/>
      <c r="HY14" s="450"/>
      <c r="HZ14" s="450"/>
      <c r="IA14" s="450"/>
      <c r="IB14" s="450"/>
      <c r="IC14" s="450"/>
      <c r="ID14" s="450"/>
      <c r="IE14" s="450"/>
      <c r="IF14" s="450"/>
      <c r="IG14" s="450"/>
      <c r="IH14" s="450"/>
      <c r="II14" s="450"/>
      <c r="IJ14" s="450"/>
      <c r="IK14" s="450"/>
      <c r="IL14" s="450"/>
      <c r="IM14" s="450"/>
      <c r="IN14" s="450"/>
      <c r="IO14" s="450"/>
      <c r="IP14" s="450"/>
      <c r="IQ14" s="450"/>
      <c r="IR14" s="450"/>
      <c r="IS14" s="450"/>
      <c r="IT14" s="450"/>
      <c r="IU14" s="450"/>
      <c r="IV14" s="450"/>
      <c r="IW14" s="450"/>
      <c r="IX14" s="450"/>
      <c r="IY14" s="450"/>
      <c r="IZ14" s="450"/>
    </row>
    <row r="15" s="378" customFormat="1" ht="11.8" customHeight="1" spans="1:260">
      <c r="A15" s="394"/>
      <c r="B15" s="559"/>
      <c r="C15" s="561"/>
      <c r="D15" s="561"/>
      <c r="E15" s="561"/>
      <c r="F15" s="423"/>
      <c r="G15" s="563"/>
      <c r="H15" s="423"/>
      <c r="I15" s="563"/>
      <c r="J15" s="591"/>
      <c r="K15" s="458" t="s">
        <v>37</v>
      </c>
      <c r="L15" s="448">
        <v>94142</v>
      </c>
      <c r="M15" s="448">
        <v>91262</v>
      </c>
      <c r="N15" s="448">
        <v>103874</v>
      </c>
      <c r="O15" s="448">
        <f>106754+25594-50</f>
        <v>132298</v>
      </c>
      <c r="P15" s="423">
        <f t="shared" si="4"/>
        <v>127.363921674336</v>
      </c>
      <c r="Q15" s="564">
        <f t="shared" si="5"/>
        <v>28424</v>
      </c>
      <c r="R15" s="423">
        <f t="shared" si="6"/>
        <v>40.5302627945019</v>
      </c>
      <c r="S15" s="564">
        <f t="shared" si="7"/>
        <v>38156</v>
      </c>
      <c r="T15" s="608"/>
      <c r="U15" s="450"/>
      <c r="V15" s="450"/>
      <c r="W15" s="450"/>
      <c r="X15" s="450"/>
      <c r="Y15" s="614"/>
      <c r="Z15" s="450"/>
      <c r="AA15" s="450"/>
      <c r="AB15" s="450"/>
      <c r="AC15" s="450"/>
      <c r="AD15" s="450"/>
      <c r="AE15" s="450"/>
      <c r="AF15" s="450"/>
      <c r="AG15" s="450"/>
      <c r="AH15" s="450"/>
      <c r="AI15" s="450"/>
      <c r="AJ15" s="450"/>
      <c r="AK15" s="450"/>
      <c r="AL15" s="450"/>
      <c r="AM15" s="450"/>
      <c r="AN15" s="450"/>
      <c r="AO15" s="450"/>
      <c r="AP15" s="450"/>
      <c r="AQ15" s="450"/>
      <c r="AR15" s="450"/>
      <c r="AS15" s="450"/>
      <c r="AT15" s="450"/>
      <c r="AU15" s="450"/>
      <c r="AV15" s="450"/>
      <c r="AW15" s="450"/>
      <c r="AX15" s="450"/>
      <c r="AY15" s="450"/>
      <c r="AZ15" s="450"/>
      <c r="BA15" s="450"/>
      <c r="BB15" s="450"/>
      <c r="BC15" s="450"/>
      <c r="BD15" s="450"/>
      <c r="BE15" s="450"/>
      <c r="BF15" s="450"/>
      <c r="BG15" s="450"/>
      <c r="BH15" s="450"/>
      <c r="BI15" s="450"/>
      <c r="BJ15" s="450"/>
      <c r="BK15" s="450"/>
      <c r="BL15" s="450"/>
      <c r="BM15" s="450"/>
      <c r="BN15" s="450"/>
      <c r="BO15" s="450"/>
      <c r="BP15" s="450"/>
      <c r="BQ15" s="450"/>
      <c r="BR15" s="450"/>
      <c r="BS15" s="450"/>
      <c r="BT15" s="450"/>
      <c r="BU15" s="450"/>
      <c r="BV15" s="450"/>
      <c r="BW15" s="450"/>
      <c r="BX15" s="450"/>
      <c r="BY15" s="450"/>
      <c r="BZ15" s="450"/>
      <c r="CA15" s="450"/>
      <c r="CB15" s="450"/>
      <c r="CC15" s="450"/>
      <c r="CD15" s="450"/>
      <c r="CE15" s="450"/>
      <c r="CF15" s="450"/>
      <c r="CG15" s="450"/>
      <c r="CH15" s="450"/>
      <c r="CI15" s="450"/>
      <c r="CJ15" s="450"/>
      <c r="CK15" s="450"/>
      <c r="CL15" s="450"/>
      <c r="CM15" s="450"/>
      <c r="CN15" s="450"/>
      <c r="CO15" s="450"/>
      <c r="CP15" s="450"/>
      <c r="CQ15" s="450"/>
      <c r="CR15" s="450"/>
      <c r="CS15" s="450"/>
      <c r="CT15" s="450"/>
      <c r="CU15" s="450"/>
      <c r="CV15" s="450"/>
      <c r="CW15" s="450"/>
      <c r="CX15" s="450"/>
      <c r="CY15" s="450"/>
      <c r="CZ15" s="450"/>
      <c r="DA15" s="450"/>
      <c r="DB15" s="450"/>
      <c r="DC15" s="450"/>
      <c r="DD15" s="450"/>
      <c r="DE15" s="450"/>
      <c r="DF15" s="450"/>
      <c r="DG15" s="450"/>
      <c r="DH15" s="450"/>
      <c r="DI15" s="450"/>
      <c r="DJ15" s="450"/>
      <c r="DK15" s="450"/>
      <c r="DL15" s="450"/>
      <c r="DM15" s="450"/>
      <c r="DN15" s="450"/>
      <c r="DO15" s="450"/>
      <c r="DP15" s="450"/>
      <c r="DQ15" s="450"/>
      <c r="DR15" s="450"/>
      <c r="DS15" s="450"/>
      <c r="DT15" s="450"/>
      <c r="DU15" s="450"/>
      <c r="DV15" s="450"/>
      <c r="DW15" s="450"/>
      <c r="DX15" s="450"/>
      <c r="DY15" s="450"/>
      <c r="DZ15" s="450"/>
      <c r="EA15" s="450"/>
      <c r="EB15" s="450"/>
      <c r="EC15" s="450"/>
      <c r="ED15" s="450"/>
      <c r="EE15" s="450"/>
      <c r="EF15" s="450"/>
      <c r="EG15" s="450"/>
      <c r="EH15" s="450"/>
      <c r="EI15" s="450"/>
      <c r="EJ15" s="450"/>
      <c r="EK15" s="450"/>
      <c r="EL15" s="450"/>
      <c r="EM15" s="450"/>
      <c r="EN15" s="450"/>
      <c r="EO15" s="450"/>
      <c r="EP15" s="450"/>
      <c r="EQ15" s="450"/>
      <c r="ER15" s="450"/>
      <c r="ES15" s="450"/>
      <c r="ET15" s="450"/>
      <c r="EU15" s="450"/>
      <c r="EV15" s="450"/>
      <c r="EW15" s="450"/>
      <c r="EX15" s="450"/>
      <c r="EY15" s="450"/>
      <c r="EZ15" s="450"/>
      <c r="FA15" s="450"/>
      <c r="FB15" s="450"/>
      <c r="FC15" s="450"/>
      <c r="FD15" s="450"/>
      <c r="FE15" s="450"/>
      <c r="FF15" s="450"/>
      <c r="FG15" s="450"/>
      <c r="FH15" s="450"/>
      <c r="FI15" s="450"/>
      <c r="FJ15" s="450"/>
      <c r="FK15" s="450"/>
      <c r="FL15" s="450"/>
      <c r="FM15" s="450"/>
      <c r="FN15" s="450"/>
      <c r="FO15" s="450"/>
      <c r="FP15" s="450"/>
      <c r="FQ15" s="450"/>
      <c r="FR15" s="450"/>
      <c r="FS15" s="450"/>
      <c r="FT15" s="450"/>
      <c r="FU15" s="450"/>
      <c r="FV15" s="450"/>
      <c r="FW15" s="450"/>
      <c r="FX15" s="450"/>
      <c r="FY15" s="450"/>
      <c r="FZ15" s="450"/>
      <c r="GA15" s="450"/>
      <c r="GB15" s="450"/>
      <c r="GC15" s="450"/>
      <c r="GD15" s="450"/>
      <c r="GE15" s="450"/>
      <c r="GF15" s="450"/>
      <c r="GG15" s="450"/>
      <c r="GH15" s="450"/>
      <c r="GI15" s="450"/>
      <c r="GJ15" s="450"/>
      <c r="GK15" s="450"/>
      <c r="GL15" s="450"/>
      <c r="GM15" s="450"/>
      <c r="GN15" s="450"/>
      <c r="GO15" s="450"/>
      <c r="GP15" s="450"/>
      <c r="GQ15" s="450"/>
      <c r="GR15" s="450"/>
      <c r="GS15" s="450"/>
      <c r="GT15" s="450"/>
      <c r="GU15" s="450"/>
      <c r="GV15" s="450"/>
      <c r="GW15" s="450"/>
      <c r="GX15" s="450"/>
      <c r="GY15" s="450"/>
      <c r="GZ15" s="450"/>
      <c r="HA15" s="450"/>
      <c r="HB15" s="450"/>
      <c r="HC15" s="450"/>
      <c r="HD15" s="450"/>
      <c r="HE15" s="450"/>
      <c r="HF15" s="450"/>
      <c r="HG15" s="450"/>
      <c r="HH15" s="450"/>
      <c r="HI15" s="450"/>
      <c r="HJ15" s="450"/>
      <c r="HK15" s="450"/>
      <c r="HL15" s="450"/>
      <c r="HM15" s="450"/>
      <c r="HN15" s="450"/>
      <c r="HO15" s="450"/>
      <c r="HP15" s="450"/>
      <c r="HQ15" s="450"/>
      <c r="HR15" s="450"/>
      <c r="HS15" s="450"/>
      <c r="HT15" s="450"/>
      <c r="HU15" s="450"/>
      <c r="HV15" s="450"/>
      <c r="HW15" s="450"/>
      <c r="HX15" s="450"/>
      <c r="HY15" s="450"/>
      <c r="HZ15" s="450"/>
      <c r="IA15" s="450"/>
      <c r="IB15" s="450"/>
      <c r="IC15" s="450"/>
      <c r="ID15" s="450"/>
      <c r="IE15" s="450"/>
      <c r="IF15" s="450"/>
      <c r="IG15" s="450"/>
      <c r="IH15" s="450"/>
      <c r="II15" s="450"/>
      <c r="IJ15" s="450"/>
      <c r="IK15" s="450"/>
      <c r="IL15" s="450"/>
      <c r="IM15" s="450"/>
      <c r="IN15" s="450"/>
      <c r="IO15" s="450"/>
      <c r="IP15" s="450"/>
      <c r="IQ15" s="450"/>
      <c r="IR15" s="450"/>
      <c r="IS15" s="450"/>
      <c r="IT15" s="450"/>
      <c r="IU15" s="450"/>
      <c r="IV15" s="450"/>
      <c r="IW15" s="450"/>
      <c r="IX15" s="450"/>
      <c r="IY15" s="450"/>
      <c r="IZ15" s="450"/>
    </row>
    <row r="16" s="378" customFormat="1" ht="11.8" customHeight="1" spans="1:260">
      <c r="A16" s="394" t="s">
        <v>45</v>
      </c>
      <c r="B16" s="559">
        <f>SUM(B17:B27)</f>
        <v>137769</v>
      </c>
      <c r="C16" s="559">
        <f>SUM(C17:C27)</f>
        <v>136168</v>
      </c>
      <c r="D16" s="559">
        <f>SUM(D17:D27)</f>
        <v>182639</v>
      </c>
      <c r="E16" s="559">
        <v>185646</v>
      </c>
      <c r="F16" s="423">
        <f t="shared" ref="F16:F18" si="8">+E16/D16*100</f>
        <v>101.646417249328</v>
      </c>
      <c r="G16" s="564">
        <f t="shared" si="1"/>
        <v>3007</v>
      </c>
      <c r="H16" s="423">
        <f t="shared" ref="H16:H18" si="9">E16/B16*100-100</f>
        <v>34.7516495002504</v>
      </c>
      <c r="I16" s="564">
        <f t="shared" si="3"/>
        <v>47877</v>
      </c>
      <c r="J16" s="591"/>
      <c r="K16" s="458" t="s">
        <v>38</v>
      </c>
      <c r="L16" s="448">
        <v>19383</v>
      </c>
      <c r="M16" s="448">
        <v>19261</v>
      </c>
      <c r="N16" s="448">
        <v>19881</v>
      </c>
      <c r="O16" s="448">
        <v>24778</v>
      </c>
      <c r="P16" s="423">
        <f t="shared" si="4"/>
        <v>124.631557768724</v>
      </c>
      <c r="Q16" s="564">
        <f t="shared" si="5"/>
        <v>4897</v>
      </c>
      <c r="R16" s="423">
        <f t="shared" si="6"/>
        <v>27.8336686787391</v>
      </c>
      <c r="S16" s="564">
        <f t="shared" si="7"/>
        <v>5395</v>
      </c>
      <c r="T16" s="608"/>
      <c r="U16" s="450"/>
      <c r="V16" s="450"/>
      <c r="W16" s="450"/>
      <c r="X16" s="450"/>
      <c r="Y16" s="614"/>
      <c r="Z16" s="450"/>
      <c r="AA16" s="450"/>
      <c r="AB16" s="450"/>
      <c r="AC16" s="450"/>
      <c r="AD16" s="450"/>
      <c r="AE16" s="450"/>
      <c r="AF16" s="450"/>
      <c r="AG16" s="450"/>
      <c r="AH16" s="450"/>
      <c r="AI16" s="450"/>
      <c r="AJ16" s="450"/>
      <c r="AK16" s="450"/>
      <c r="AL16" s="450"/>
      <c r="AM16" s="450"/>
      <c r="AN16" s="450"/>
      <c r="AO16" s="450"/>
      <c r="AP16" s="450"/>
      <c r="AQ16" s="450"/>
      <c r="AR16" s="450"/>
      <c r="AS16" s="450"/>
      <c r="AT16" s="450"/>
      <c r="AU16" s="450"/>
      <c r="AV16" s="450"/>
      <c r="AW16" s="450"/>
      <c r="AX16" s="450"/>
      <c r="AY16" s="450"/>
      <c r="AZ16" s="450"/>
      <c r="BA16" s="450"/>
      <c r="BB16" s="450"/>
      <c r="BC16" s="450"/>
      <c r="BD16" s="450"/>
      <c r="BE16" s="450"/>
      <c r="BF16" s="450"/>
      <c r="BG16" s="450"/>
      <c r="BH16" s="450"/>
      <c r="BI16" s="450"/>
      <c r="BJ16" s="450"/>
      <c r="BK16" s="450"/>
      <c r="BL16" s="450"/>
      <c r="BM16" s="450"/>
      <c r="BN16" s="450"/>
      <c r="BO16" s="450"/>
      <c r="BP16" s="450"/>
      <c r="BQ16" s="450"/>
      <c r="BR16" s="450"/>
      <c r="BS16" s="450"/>
      <c r="BT16" s="450"/>
      <c r="BU16" s="450"/>
      <c r="BV16" s="450"/>
      <c r="BW16" s="450"/>
      <c r="BX16" s="450"/>
      <c r="BY16" s="450"/>
      <c r="BZ16" s="450"/>
      <c r="CA16" s="450"/>
      <c r="CB16" s="450"/>
      <c r="CC16" s="450"/>
      <c r="CD16" s="450"/>
      <c r="CE16" s="450"/>
      <c r="CF16" s="450"/>
      <c r="CG16" s="450"/>
      <c r="CH16" s="450"/>
      <c r="CI16" s="450"/>
      <c r="CJ16" s="450"/>
      <c r="CK16" s="450"/>
      <c r="CL16" s="450"/>
      <c r="CM16" s="450"/>
      <c r="CN16" s="450"/>
      <c r="CO16" s="450"/>
      <c r="CP16" s="450"/>
      <c r="CQ16" s="450"/>
      <c r="CR16" s="450"/>
      <c r="CS16" s="450"/>
      <c r="CT16" s="450"/>
      <c r="CU16" s="450"/>
      <c r="CV16" s="450"/>
      <c r="CW16" s="450"/>
      <c r="CX16" s="450"/>
      <c r="CY16" s="450"/>
      <c r="CZ16" s="450"/>
      <c r="DA16" s="450"/>
      <c r="DB16" s="450"/>
      <c r="DC16" s="450"/>
      <c r="DD16" s="450"/>
      <c r="DE16" s="450"/>
      <c r="DF16" s="450"/>
      <c r="DG16" s="450"/>
      <c r="DH16" s="450"/>
      <c r="DI16" s="450"/>
      <c r="DJ16" s="450"/>
      <c r="DK16" s="450"/>
      <c r="DL16" s="450"/>
      <c r="DM16" s="450"/>
      <c r="DN16" s="450"/>
      <c r="DO16" s="450"/>
      <c r="DP16" s="450"/>
      <c r="DQ16" s="450"/>
      <c r="DR16" s="450"/>
      <c r="DS16" s="450"/>
      <c r="DT16" s="450"/>
      <c r="DU16" s="450"/>
      <c r="DV16" s="450"/>
      <c r="DW16" s="450"/>
      <c r="DX16" s="450"/>
      <c r="DY16" s="450"/>
      <c r="DZ16" s="450"/>
      <c r="EA16" s="450"/>
      <c r="EB16" s="450"/>
      <c r="EC16" s="450"/>
      <c r="ED16" s="450"/>
      <c r="EE16" s="450"/>
      <c r="EF16" s="450"/>
      <c r="EG16" s="450"/>
      <c r="EH16" s="450"/>
      <c r="EI16" s="450"/>
      <c r="EJ16" s="450"/>
      <c r="EK16" s="450"/>
      <c r="EL16" s="450"/>
      <c r="EM16" s="450"/>
      <c r="EN16" s="450"/>
      <c r="EO16" s="450"/>
      <c r="EP16" s="450"/>
      <c r="EQ16" s="450"/>
      <c r="ER16" s="450"/>
      <c r="ES16" s="450"/>
      <c r="ET16" s="450"/>
      <c r="EU16" s="450"/>
      <c r="EV16" s="450"/>
      <c r="EW16" s="450"/>
      <c r="EX16" s="450"/>
      <c r="EY16" s="450"/>
      <c r="EZ16" s="450"/>
      <c r="FA16" s="450"/>
      <c r="FB16" s="450"/>
      <c r="FC16" s="450"/>
      <c r="FD16" s="450"/>
      <c r="FE16" s="450"/>
      <c r="FF16" s="450"/>
      <c r="FG16" s="450"/>
      <c r="FH16" s="450"/>
      <c r="FI16" s="450"/>
      <c r="FJ16" s="450"/>
      <c r="FK16" s="450"/>
      <c r="FL16" s="450"/>
      <c r="FM16" s="450"/>
      <c r="FN16" s="450"/>
      <c r="FO16" s="450"/>
      <c r="FP16" s="450"/>
      <c r="FQ16" s="450"/>
      <c r="FR16" s="450"/>
      <c r="FS16" s="450"/>
      <c r="FT16" s="450"/>
      <c r="FU16" s="450"/>
      <c r="FV16" s="450"/>
      <c r="FW16" s="450"/>
      <c r="FX16" s="450"/>
      <c r="FY16" s="450"/>
      <c r="FZ16" s="450"/>
      <c r="GA16" s="450"/>
      <c r="GB16" s="450"/>
      <c r="GC16" s="450"/>
      <c r="GD16" s="450"/>
      <c r="GE16" s="450"/>
      <c r="GF16" s="450"/>
      <c r="GG16" s="450"/>
      <c r="GH16" s="450"/>
      <c r="GI16" s="450"/>
      <c r="GJ16" s="450"/>
      <c r="GK16" s="450"/>
      <c r="GL16" s="450"/>
      <c r="GM16" s="450"/>
      <c r="GN16" s="450"/>
      <c r="GO16" s="450"/>
      <c r="GP16" s="450"/>
      <c r="GQ16" s="450"/>
      <c r="GR16" s="450"/>
      <c r="GS16" s="450"/>
      <c r="GT16" s="450"/>
      <c r="GU16" s="450"/>
      <c r="GV16" s="450"/>
      <c r="GW16" s="450"/>
      <c r="GX16" s="450"/>
      <c r="GY16" s="450"/>
      <c r="GZ16" s="450"/>
      <c r="HA16" s="450"/>
      <c r="HB16" s="450"/>
      <c r="HC16" s="450"/>
      <c r="HD16" s="450"/>
      <c r="HE16" s="450"/>
      <c r="HF16" s="450"/>
      <c r="HG16" s="450"/>
      <c r="HH16" s="450"/>
      <c r="HI16" s="450"/>
      <c r="HJ16" s="450"/>
      <c r="HK16" s="450"/>
      <c r="HL16" s="450"/>
      <c r="HM16" s="450"/>
      <c r="HN16" s="450"/>
      <c r="HO16" s="450"/>
      <c r="HP16" s="450"/>
      <c r="HQ16" s="450"/>
      <c r="HR16" s="450"/>
      <c r="HS16" s="450"/>
      <c r="HT16" s="450"/>
      <c r="HU16" s="450"/>
      <c r="HV16" s="450"/>
      <c r="HW16" s="450"/>
      <c r="HX16" s="450"/>
      <c r="HY16" s="450"/>
      <c r="HZ16" s="450"/>
      <c r="IA16" s="450"/>
      <c r="IB16" s="450"/>
      <c r="IC16" s="450"/>
      <c r="ID16" s="450"/>
      <c r="IE16" s="450"/>
      <c r="IF16" s="450"/>
      <c r="IG16" s="450"/>
      <c r="IH16" s="450"/>
      <c r="II16" s="450"/>
      <c r="IJ16" s="450"/>
      <c r="IK16" s="450"/>
      <c r="IL16" s="450"/>
      <c r="IM16" s="450"/>
      <c r="IN16" s="450"/>
      <c r="IO16" s="450"/>
      <c r="IP16" s="450"/>
      <c r="IQ16" s="450"/>
      <c r="IR16" s="450"/>
      <c r="IS16" s="450"/>
      <c r="IT16" s="450"/>
      <c r="IU16" s="450"/>
      <c r="IV16" s="450"/>
      <c r="IW16" s="450"/>
      <c r="IX16" s="450"/>
      <c r="IY16" s="450"/>
      <c r="IZ16" s="450"/>
    </row>
    <row r="17" s="378" customFormat="1" ht="11.8" customHeight="1" spans="1:260">
      <c r="A17" s="394" t="s">
        <v>47</v>
      </c>
      <c r="B17" s="559">
        <v>25873</v>
      </c>
      <c r="C17" s="561">
        <v>26199</v>
      </c>
      <c r="D17" s="561">
        <v>28117</v>
      </c>
      <c r="E17" s="561">
        <v>30538</v>
      </c>
      <c r="F17" s="423">
        <f t="shared" si="8"/>
        <v>108.610449194438</v>
      </c>
      <c r="G17" s="564">
        <f t="shared" si="1"/>
        <v>2421</v>
      </c>
      <c r="H17" s="423">
        <f t="shared" si="9"/>
        <v>18.0303791597418</v>
      </c>
      <c r="I17" s="564">
        <f t="shared" si="3"/>
        <v>4665</v>
      </c>
      <c r="J17" s="591"/>
      <c r="K17" s="458" t="s">
        <v>39</v>
      </c>
      <c r="L17" s="448">
        <v>35952</v>
      </c>
      <c r="M17" s="448">
        <v>54723</v>
      </c>
      <c r="N17" s="448">
        <v>68460</v>
      </c>
      <c r="O17" s="448">
        <f>69473+1144</f>
        <v>70617</v>
      </c>
      <c r="P17" s="423">
        <f t="shared" si="4"/>
        <v>103.150744960561</v>
      </c>
      <c r="Q17" s="564">
        <f t="shared" si="5"/>
        <v>2157</v>
      </c>
      <c r="R17" s="423">
        <f t="shared" si="6"/>
        <v>96.4202269692924</v>
      </c>
      <c r="S17" s="564">
        <f t="shared" si="7"/>
        <v>34665</v>
      </c>
      <c r="T17" s="608"/>
      <c r="U17" s="450"/>
      <c r="V17" s="450"/>
      <c r="W17" s="450"/>
      <c r="X17" s="450"/>
      <c r="Y17" s="614"/>
      <c r="Z17" s="450"/>
      <c r="AA17" s="450"/>
      <c r="AB17" s="450"/>
      <c r="AC17" s="450"/>
      <c r="AD17" s="450"/>
      <c r="AE17" s="450"/>
      <c r="AF17" s="450"/>
      <c r="AG17" s="450"/>
      <c r="AH17" s="450"/>
      <c r="AI17" s="450"/>
      <c r="AJ17" s="450"/>
      <c r="AK17" s="450"/>
      <c r="AL17" s="450"/>
      <c r="AM17" s="450"/>
      <c r="AN17" s="450"/>
      <c r="AO17" s="450"/>
      <c r="AP17" s="450"/>
      <c r="AQ17" s="450"/>
      <c r="AR17" s="450"/>
      <c r="AS17" s="450"/>
      <c r="AT17" s="450"/>
      <c r="AU17" s="450"/>
      <c r="AV17" s="450"/>
      <c r="AW17" s="450"/>
      <c r="AX17" s="450"/>
      <c r="AY17" s="450"/>
      <c r="AZ17" s="450"/>
      <c r="BA17" s="450"/>
      <c r="BB17" s="450"/>
      <c r="BC17" s="450"/>
      <c r="BD17" s="450"/>
      <c r="BE17" s="450"/>
      <c r="BF17" s="450"/>
      <c r="BG17" s="450"/>
      <c r="BH17" s="450"/>
      <c r="BI17" s="450"/>
      <c r="BJ17" s="450"/>
      <c r="BK17" s="450"/>
      <c r="BL17" s="450"/>
      <c r="BM17" s="450"/>
      <c r="BN17" s="450"/>
      <c r="BO17" s="450"/>
      <c r="BP17" s="450"/>
      <c r="BQ17" s="450"/>
      <c r="BR17" s="450"/>
      <c r="BS17" s="450"/>
      <c r="BT17" s="450"/>
      <c r="BU17" s="450"/>
      <c r="BV17" s="450"/>
      <c r="BW17" s="450"/>
      <c r="BX17" s="450"/>
      <c r="BY17" s="450"/>
      <c r="BZ17" s="450"/>
      <c r="CA17" s="450"/>
      <c r="CB17" s="450"/>
      <c r="CC17" s="450"/>
      <c r="CD17" s="450"/>
      <c r="CE17" s="450"/>
      <c r="CF17" s="450"/>
      <c r="CG17" s="450"/>
      <c r="CH17" s="450"/>
      <c r="CI17" s="450"/>
      <c r="CJ17" s="450"/>
      <c r="CK17" s="450"/>
      <c r="CL17" s="450"/>
      <c r="CM17" s="450"/>
      <c r="CN17" s="450"/>
      <c r="CO17" s="450"/>
      <c r="CP17" s="450"/>
      <c r="CQ17" s="450"/>
      <c r="CR17" s="450"/>
      <c r="CS17" s="450"/>
      <c r="CT17" s="450"/>
      <c r="CU17" s="450"/>
      <c r="CV17" s="450"/>
      <c r="CW17" s="450"/>
      <c r="CX17" s="450"/>
      <c r="CY17" s="450"/>
      <c r="CZ17" s="450"/>
      <c r="DA17" s="450"/>
      <c r="DB17" s="450"/>
      <c r="DC17" s="450"/>
      <c r="DD17" s="450"/>
      <c r="DE17" s="450"/>
      <c r="DF17" s="450"/>
      <c r="DG17" s="450"/>
      <c r="DH17" s="450"/>
      <c r="DI17" s="450"/>
      <c r="DJ17" s="450"/>
      <c r="DK17" s="450"/>
      <c r="DL17" s="450"/>
      <c r="DM17" s="450"/>
      <c r="DN17" s="450"/>
      <c r="DO17" s="450"/>
      <c r="DP17" s="450"/>
      <c r="DQ17" s="450"/>
      <c r="DR17" s="450"/>
      <c r="DS17" s="450"/>
      <c r="DT17" s="450"/>
      <c r="DU17" s="450"/>
      <c r="DV17" s="450"/>
      <c r="DW17" s="450"/>
      <c r="DX17" s="450"/>
      <c r="DY17" s="450"/>
      <c r="DZ17" s="450"/>
      <c r="EA17" s="450"/>
      <c r="EB17" s="450"/>
      <c r="EC17" s="450"/>
      <c r="ED17" s="450"/>
      <c r="EE17" s="450"/>
      <c r="EF17" s="450"/>
      <c r="EG17" s="450"/>
      <c r="EH17" s="450"/>
      <c r="EI17" s="450"/>
      <c r="EJ17" s="450"/>
      <c r="EK17" s="450"/>
      <c r="EL17" s="450"/>
      <c r="EM17" s="450"/>
      <c r="EN17" s="450"/>
      <c r="EO17" s="450"/>
      <c r="EP17" s="450"/>
      <c r="EQ17" s="450"/>
      <c r="ER17" s="450"/>
      <c r="ES17" s="450"/>
      <c r="ET17" s="450"/>
      <c r="EU17" s="450"/>
      <c r="EV17" s="450"/>
      <c r="EW17" s="450"/>
      <c r="EX17" s="450"/>
      <c r="EY17" s="450"/>
      <c r="EZ17" s="450"/>
      <c r="FA17" s="450"/>
      <c r="FB17" s="450"/>
      <c r="FC17" s="450"/>
      <c r="FD17" s="450"/>
      <c r="FE17" s="450"/>
      <c r="FF17" s="450"/>
      <c r="FG17" s="450"/>
      <c r="FH17" s="450"/>
      <c r="FI17" s="450"/>
      <c r="FJ17" s="450"/>
      <c r="FK17" s="450"/>
      <c r="FL17" s="450"/>
      <c r="FM17" s="450"/>
      <c r="FN17" s="450"/>
      <c r="FO17" s="450"/>
      <c r="FP17" s="450"/>
      <c r="FQ17" s="450"/>
      <c r="FR17" s="450"/>
      <c r="FS17" s="450"/>
      <c r="FT17" s="450"/>
      <c r="FU17" s="450"/>
      <c r="FV17" s="450"/>
      <c r="FW17" s="450"/>
      <c r="FX17" s="450"/>
      <c r="FY17" s="450"/>
      <c r="FZ17" s="450"/>
      <c r="GA17" s="450"/>
      <c r="GB17" s="450"/>
      <c r="GC17" s="450"/>
      <c r="GD17" s="450"/>
      <c r="GE17" s="450"/>
      <c r="GF17" s="450"/>
      <c r="GG17" s="450"/>
      <c r="GH17" s="450"/>
      <c r="GI17" s="450"/>
      <c r="GJ17" s="450"/>
      <c r="GK17" s="450"/>
      <c r="GL17" s="450"/>
      <c r="GM17" s="450"/>
      <c r="GN17" s="450"/>
      <c r="GO17" s="450"/>
      <c r="GP17" s="450"/>
      <c r="GQ17" s="450"/>
      <c r="GR17" s="450"/>
      <c r="GS17" s="450"/>
      <c r="GT17" s="450"/>
      <c r="GU17" s="450"/>
      <c r="GV17" s="450"/>
      <c r="GW17" s="450"/>
      <c r="GX17" s="450"/>
      <c r="GY17" s="450"/>
      <c r="GZ17" s="450"/>
      <c r="HA17" s="450"/>
      <c r="HB17" s="450"/>
      <c r="HC17" s="450"/>
      <c r="HD17" s="450"/>
      <c r="HE17" s="450"/>
      <c r="HF17" s="450"/>
      <c r="HG17" s="450"/>
      <c r="HH17" s="450"/>
      <c r="HI17" s="450"/>
      <c r="HJ17" s="450"/>
      <c r="HK17" s="450"/>
      <c r="HL17" s="450"/>
      <c r="HM17" s="450"/>
      <c r="HN17" s="450"/>
      <c r="HO17" s="450"/>
      <c r="HP17" s="450"/>
      <c r="HQ17" s="450"/>
      <c r="HR17" s="450"/>
      <c r="HS17" s="450"/>
      <c r="HT17" s="450"/>
      <c r="HU17" s="450"/>
      <c r="HV17" s="450"/>
      <c r="HW17" s="450"/>
      <c r="HX17" s="450"/>
      <c r="HY17" s="450"/>
      <c r="HZ17" s="450"/>
      <c r="IA17" s="450"/>
      <c r="IB17" s="450"/>
      <c r="IC17" s="450"/>
      <c r="ID17" s="450"/>
      <c r="IE17" s="450"/>
      <c r="IF17" s="450"/>
      <c r="IG17" s="450"/>
      <c r="IH17" s="450"/>
      <c r="II17" s="450"/>
      <c r="IJ17" s="450"/>
      <c r="IK17" s="450"/>
      <c r="IL17" s="450"/>
      <c r="IM17" s="450"/>
      <c r="IN17" s="450"/>
      <c r="IO17" s="450"/>
      <c r="IP17" s="450"/>
      <c r="IQ17" s="450"/>
      <c r="IR17" s="450"/>
      <c r="IS17" s="450"/>
      <c r="IT17" s="450"/>
      <c r="IU17" s="450"/>
      <c r="IV17" s="450"/>
      <c r="IW17" s="450"/>
      <c r="IX17" s="450"/>
      <c r="IY17" s="450"/>
      <c r="IZ17" s="450"/>
    </row>
    <row r="18" s="378" customFormat="1" ht="11.8" customHeight="1" spans="1:260">
      <c r="A18" s="565" t="s">
        <v>87</v>
      </c>
      <c r="B18" s="559">
        <v>25283</v>
      </c>
      <c r="C18" s="561">
        <v>24024</v>
      </c>
      <c r="D18" s="561">
        <v>21650</v>
      </c>
      <c r="E18" s="561">
        <v>21419</v>
      </c>
      <c r="F18" s="423">
        <f t="shared" si="8"/>
        <v>98.933025404157</v>
      </c>
      <c r="G18" s="564">
        <f t="shared" si="1"/>
        <v>-231</v>
      </c>
      <c r="H18" s="423">
        <f t="shared" si="9"/>
        <v>-15.2829964798481</v>
      </c>
      <c r="I18" s="564">
        <f t="shared" si="3"/>
        <v>-3864</v>
      </c>
      <c r="J18" s="591"/>
      <c r="K18" s="458" t="s">
        <v>40</v>
      </c>
      <c r="L18" s="448">
        <v>9254</v>
      </c>
      <c r="M18" s="448">
        <v>9887</v>
      </c>
      <c r="N18" s="448">
        <v>9732</v>
      </c>
      <c r="O18" s="448">
        <f>SUM(O19:O22)</f>
        <v>10910</v>
      </c>
      <c r="P18" s="423">
        <f t="shared" si="4"/>
        <v>112.104397862721</v>
      </c>
      <c r="Q18" s="564">
        <f t="shared" si="5"/>
        <v>1178</v>
      </c>
      <c r="R18" s="423">
        <f t="shared" si="6"/>
        <v>17.894964339745</v>
      </c>
      <c r="S18" s="564">
        <f t="shared" si="7"/>
        <v>1656</v>
      </c>
      <c r="T18" s="608"/>
      <c r="U18" s="450"/>
      <c r="V18" s="450"/>
      <c r="W18" s="450"/>
      <c r="X18" s="450"/>
      <c r="Y18" s="614"/>
      <c r="Z18" s="450"/>
      <c r="AA18" s="450"/>
      <c r="AB18" s="450"/>
      <c r="AC18" s="450"/>
      <c r="AD18" s="450"/>
      <c r="AE18" s="450"/>
      <c r="AF18" s="450"/>
      <c r="AG18" s="450"/>
      <c r="AH18" s="450"/>
      <c r="AI18" s="450"/>
      <c r="AJ18" s="450"/>
      <c r="AK18" s="450"/>
      <c r="AL18" s="450"/>
      <c r="AM18" s="450"/>
      <c r="AN18" s="450"/>
      <c r="AO18" s="450"/>
      <c r="AP18" s="450"/>
      <c r="AQ18" s="450"/>
      <c r="AR18" s="450"/>
      <c r="AS18" s="450"/>
      <c r="AT18" s="450"/>
      <c r="AU18" s="450"/>
      <c r="AV18" s="450"/>
      <c r="AW18" s="450"/>
      <c r="AX18" s="450"/>
      <c r="AY18" s="450"/>
      <c r="AZ18" s="450"/>
      <c r="BA18" s="450"/>
      <c r="BB18" s="450"/>
      <c r="BC18" s="450"/>
      <c r="BD18" s="450"/>
      <c r="BE18" s="450"/>
      <c r="BF18" s="450"/>
      <c r="BG18" s="450"/>
      <c r="BH18" s="450"/>
      <c r="BI18" s="450"/>
      <c r="BJ18" s="450"/>
      <c r="BK18" s="450"/>
      <c r="BL18" s="450"/>
      <c r="BM18" s="450"/>
      <c r="BN18" s="450"/>
      <c r="BO18" s="450"/>
      <c r="BP18" s="450"/>
      <c r="BQ18" s="450"/>
      <c r="BR18" s="450"/>
      <c r="BS18" s="450"/>
      <c r="BT18" s="450"/>
      <c r="BU18" s="450"/>
      <c r="BV18" s="450"/>
      <c r="BW18" s="450"/>
      <c r="BX18" s="450"/>
      <c r="BY18" s="450"/>
      <c r="BZ18" s="450"/>
      <c r="CA18" s="450"/>
      <c r="CB18" s="450"/>
      <c r="CC18" s="450"/>
      <c r="CD18" s="450"/>
      <c r="CE18" s="450"/>
      <c r="CF18" s="450"/>
      <c r="CG18" s="450"/>
      <c r="CH18" s="450"/>
      <c r="CI18" s="450"/>
      <c r="CJ18" s="450"/>
      <c r="CK18" s="450"/>
      <c r="CL18" s="450"/>
      <c r="CM18" s="450"/>
      <c r="CN18" s="450"/>
      <c r="CO18" s="450"/>
      <c r="CP18" s="450"/>
      <c r="CQ18" s="450"/>
      <c r="CR18" s="450"/>
      <c r="CS18" s="450"/>
      <c r="CT18" s="450"/>
      <c r="CU18" s="450"/>
      <c r="CV18" s="450"/>
      <c r="CW18" s="450"/>
      <c r="CX18" s="450"/>
      <c r="CY18" s="450"/>
      <c r="CZ18" s="450"/>
      <c r="DA18" s="450"/>
      <c r="DB18" s="450"/>
      <c r="DC18" s="450"/>
      <c r="DD18" s="450"/>
      <c r="DE18" s="450"/>
      <c r="DF18" s="450"/>
      <c r="DG18" s="450"/>
      <c r="DH18" s="450"/>
      <c r="DI18" s="450"/>
      <c r="DJ18" s="450"/>
      <c r="DK18" s="450"/>
      <c r="DL18" s="450"/>
      <c r="DM18" s="450"/>
      <c r="DN18" s="450"/>
      <c r="DO18" s="450"/>
      <c r="DP18" s="450"/>
      <c r="DQ18" s="450"/>
      <c r="DR18" s="450"/>
      <c r="DS18" s="450"/>
      <c r="DT18" s="450"/>
      <c r="DU18" s="450"/>
      <c r="DV18" s="450"/>
      <c r="DW18" s="450"/>
      <c r="DX18" s="450"/>
      <c r="DY18" s="450"/>
      <c r="DZ18" s="450"/>
      <c r="EA18" s="450"/>
      <c r="EB18" s="450"/>
      <c r="EC18" s="450"/>
      <c r="ED18" s="450"/>
      <c r="EE18" s="450"/>
      <c r="EF18" s="450"/>
      <c r="EG18" s="450"/>
      <c r="EH18" s="450"/>
      <c r="EI18" s="450"/>
      <c r="EJ18" s="450"/>
      <c r="EK18" s="450"/>
      <c r="EL18" s="450"/>
      <c r="EM18" s="450"/>
      <c r="EN18" s="450"/>
      <c r="EO18" s="450"/>
      <c r="EP18" s="450"/>
      <c r="EQ18" s="450"/>
      <c r="ER18" s="450"/>
      <c r="ES18" s="450"/>
      <c r="ET18" s="450"/>
      <c r="EU18" s="450"/>
      <c r="EV18" s="450"/>
      <c r="EW18" s="450"/>
      <c r="EX18" s="450"/>
      <c r="EY18" s="450"/>
      <c r="EZ18" s="450"/>
      <c r="FA18" s="450"/>
      <c r="FB18" s="450"/>
      <c r="FC18" s="450"/>
      <c r="FD18" s="450"/>
      <c r="FE18" s="450"/>
      <c r="FF18" s="450"/>
      <c r="FG18" s="450"/>
      <c r="FH18" s="450"/>
      <c r="FI18" s="450"/>
      <c r="FJ18" s="450"/>
      <c r="FK18" s="450"/>
      <c r="FL18" s="450"/>
      <c r="FM18" s="450"/>
      <c r="FN18" s="450"/>
      <c r="FO18" s="450"/>
      <c r="FP18" s="450"/>
      <c r="FQ18" s="450"/>
      <c r="FR18" s="450"/>
      <c r="FS18" s="450"/>
      <c r="FT18" s="450"/>
      <c r="FU18" s="450"/>
      <c r="FV18" s="450"/>
      <c r="FW18" s="450"/>
      <c r="FX18" s="450"/>
      <c r="FY18" s="450"/>
      <c r="FZ18" s="450"/>
      <c r="GA18" s="450"/>
      <c r="GB18" s="450"/>
      <c r="GC18" s="450"/>
      <c r="GD18" s="450"/>
      <c r="GE18" s="450"/>
      <c r="GF18" s="450"/>
      <c r="GG18" s="450"/>
      <c r="GH18" s="450"/>
      <c r="GI18" s="450"/>
      <c r="GJ18" s="450"/>
      <c r="GK18" s="450"/>
      <c r="GL18" s="450"/>
      <c r="GM18" s="450"/>
      <c r="GN18" s="450"/>
      <c r="GO18" s="450"/>
      <c r="GP18" s="450"/>
      <c r="GQ18" s="450"/>
      <c r="GR18" s="450"/>
      <c r="GS18" s="450"/>
      <c r="GT18" s="450"/>
      <c r="GU18" s="450"/>
      <c r="GV18" s="450"/>
      <c r="GW18" s="450"/>
      <c r="GX18" s="450"/>
      <c r="GY18" s="450"/>
      <c r="GZ18" s="450"/>
      <c r="HA18" s="450"/>
      <c r="HB18" s="450"/>
      <c r="HC18" s="450"/>
      <c r="HD18" s="450"/>
      <c r="HE18" s="450"/>
      <c r="HF18" s="450"/>
      <c r="HG18" s="450"/>
      <c r="HH18" s="450"/>
      <c r="HI18" s="450"/>
      <c r="HJ18" s="450"/>
      <c r="HK18" s="450"/>
      <c r="HL18" s="450"/>
      <c r="HM18" s="450"/>
      <c r="HN18" s="450"/>
      <c r="HO18" s="450"/>
      <c r="HP18" s="450"/>
      <c r="HQ18" s="450"/>
      <c r="HR18" s="450"/>
      <c r="HS18" s="450"/>
      <c r="HT18" s="450"/>
      <c r="HU18" s="450"/>
      <c r="HV18" s="450"/>
      <c r="HW18" s="450"/>
      <c r="HX18" s="450"/>
      <c r="HY18" s="450"/>
      <c r="HZ18" s="450"/>
      <c r="IA18" s="450"/>
      <c r="IB18" s="450"/>
      <c r="IC18" s="450"/>
      <c r="ID18" s="450"/>
      <c r="IE18" s="450"/>
      <c r="IF18" s="450"/>
      <c r="IG18" s="450"/>
      <c r="IH18" s="450"/>
      <c r="II18" s="450"/>
      <c r="IJ18" s="450"/>
      <c r="IK18" s="450"/>
      <c r="IL18" s="450"/>
      <c r="IM18" s="450"/>
      <c r="IN18" s="450"/>
      <c r="IO18" s="450"/>
      <c r="IP18" s="450"/>
      <c r="IQ18" s="450"/>
      <c r="IR18" s="450"/>
      <c r="IS18" s="450"/>
      <c r="IT18" s="450"/>
      <c r="IU18" s="450"/>
      <c r="IV18" s="450"/>
      <c r="IW18" s="450"/>
      <c r="IX18" s="450"/>
      <c r="IY18" s="450"/>
      <c r="IZ18" s="450"/>
    </row>
    <row r="19" s="557" customFormat="1" ht="11.8" hidden="1" customHeight="1" spans="1:260">
      <c r="A19" s="566"/>
      <c r="B19" s="567"/>
      <c r="C19" s="568"/>
      <c r="D19" s="568"/>
      <c r="E19" s="568"/>
      <c r="F19" s="569"/>
      <c r="G19" s="570"/>
      <c r="H19" s="569"/>
      <c r="I19" s="570"/>
      <c r="J19" s="591"/>
      <c r="K19" s="592" t="s">
        <v>88</v>
      </c>
      <c r="L19" s="593">
        <v>5619</v>
      </c>
      <c r="M19" s="593">
        <v>4638</v>
      </c>
      <c r="N19" s="593">
        <v>4384.296</v>
      </c>
      <c r="O19" s="593">
        <v>4884</v>
      </c>
      <c r="P19" s="569">
        <f t="shared" si="4"/>
        <v>111.39758811905</v>
      </c>
      <c r="Q19" s="609">
        <f t="shared" si="5"/>
        <v>499.704</v>
      </c>
      <c r="R19" s="569">
        <f t="shared" si="6"/>
        <v>-13.0806193272824</v>
      </c>
      <c r="S19" s="609">
        <f t="shared" si="7"/>
        <v>-735</v>
      </c>
      <c r="T19" s="608"/>
      <c r="U19" s="610"/>
      <c r="V19" s="610"/>
      <c r="W19" s="610"/>
      <c r="X19" s="610"/>
      <c r="Y19" s="615"/>
      <c r="Z19" s="610"/>
      <c r="AA19" s="610"/>
      <c r="AB19" s="610"/>
      <c r="AC19" s="610"/>
      <c r="AD19" s="610"/>
      <c r="AE19" s="610"/>
      <c r="AF19" s="610"/>
      <c r="AG19" s="610"/>
      <c r="AH19" s="610"/>
      <c r="AI19" s="610"/>
      <c r="AJ19" s="610"/>
      <c r="AK19" s="610"/>
      <c r="AL19" s="610"/>
      <c r="AM19" s="610"/>
      <c r="AN19" s="610"/>
      <c r="AO19" s="610"/>
      <c r="AP19" s="610"/>
      <c r="AQ19" s="610"/>
      <c r="AR19" s="610"/>
      <c r="AS19" s="610"/>
      <c r="AT19" s="610"/>
      <c r="AU19" s="610"/>
      <c r="AV19" s="610"/>
      <c r="AW19" s="610"/>
      <c r="AX19" s="610"/>
      <c r="AY19" s="610"/>
      <c r="AZ19" s="610"/>
      <c r="BA19" s="610"/>
      <c r="BB19" s="610"/>
      <c r="BC19" s="610"/>
      <c r="BD19" s="610"/>
      <c r="BE19" s="610"/>
      <c r="BF19" s="610"/>
      <c r="BG19" s="610"/>
      <c r="BH19" s="610"/>
      <c r="BI19" s="610"/>
      <c r="BJ19" s="610"/>
      <c r="BK19" s="610"/>
      <c r="BL19" s="610"/>
      <c r="BM19" s="610"/>
      <c r="BN19" s="610"/>
      <c r="BO19" s="610"/>
      <c r="BP19" s="610"/>
      <c r="BQ19" s="610"/>
      <c r="BR19" s="610"/>
      <c r="BS19" s="610"/>
      <c r="BT19" s="610"/>
      <c r="BU19" s="610"/>
      <c r="BV19" s="610"/>
      <c r="BW19" s="610"/>
      <c r="BX19" s="610"/>
      <c r="BY19" s="610"/>
      <c r="BZ19" s="610"/>
      <c r="CA19" s="610"/>
      <c r="CB19" s="610"/>
      <c r="CC19" s="610"/>
      <c r="CD19" s="610"/>
      <c r="CE19" s="610"/>
      <c r="CF19" s="610"/>
      <c r="CG19" s="610"/>
      <c r="CH19" s="610"/>
      <c r="CI19" s="610"/>
      <c r="CJ19" s="610"/>
      <c r="CK19" s="610"/>
      <c r="CL19" s="610"/>
      <c r="CM19" s="610"/>
      <c r="CN19" s="610"/>
      <c r="CO19" s="610"/>
      <c r="CP19" s="610"/>
      <c r="CQ19" s="610"/>
      <c r="CR19" s="610"/>
      <c r="CS19" s="610"/>
      <c r="CT19" s="610"/>
      <c r="CU19" s="610"/>
      <c r="CV19" s="610"/>
      <c r="CW19" s="610"/>
      <c r="CX19" s="610"/>
      <c r="CY19" s="610"/>
      <c r="CZ19" s="610"/>
      <c r="DA19" s="610"/>
      <c r="DB19" s="610"/>
      <c r="DC19" s="610"/>
      <c r="DD19" s="610"/>
      <c r="DE19" s="610"/>
      <c r="DF19" s="610"/>
      <c r="DG19" s="610"/>
      <c r="DH19" s="610"/>
      <c r="DI19" s="610"/>
      <c r="DJ19" s="610"/>
      <c r="DK19" s="610"/>
      <c r="DL19" s="610"/>
      <c r="DM19" s="610"/>
      <c r="DN19" s="610"/>
      <c r="DO19" s="610"/>
      <c r="DP19" s="610"/>
      <c r="DQ19" s="610"/>
      <c r="DR19" s="610"/>
      <c r="DS19" s="610"/>
      <c r="DT19" s="610"/>
      <c r="DU19" s="610"/>
      <c r="DV19" s="610"/>
      <c r="DW19" s="610"/>
      <c r="DX19" s="610"/>
      <c r="DY19" s="610"/>
      <c r="DZ19" s="610"/>
      <c r="EA19" s="610"/>
      <c r="EB19" s="610"/>
      <c r="EC19" s="610"/>
      <c r="ED19" s="610"/>
      <c r="EE19" s="610"/>
      <c r="EF19" s="610"/>
      <c r="EG19" s="610"/>
      <c r="EH19" s="610"/>
      <c r="EI19" s="610"/>
      <c r="EJ19" s="610"/>
      <c r="EK19" s="610"/>
      <c r="EL19" s="610"/>
      <c r="EM19" s="610"/>
      <c r="EN19" s="610"/>
      <c r="EO19" s="610"/>
      <c r="EP19" s="610"/>
      <c r="EQ19" s="610"/>
      <c r="ER19" s="610"/>
      <c r="ES19" s="610"/>
      <c r="ET19" s="610"/>
      <c r="EU19" s="610"/>
      <c r="EV19" s="610"/>
      <c r="EW19" s="610"/>
      <c r="EX19" s="610"/>
      <c r="EY19" s="610"/>
      <c r="EZ19" s="610"/>
      <c r="FA19" s="610"/>
      <c r="FB19" s="610"/>
      <c r="FC19" s="610"/>
      <c r="FD19" s="610"/>
      <c r="FE19" s="610"/>
      <c r="FF19" s="610"/>
      <c r="FG19" s="610"/>
      <c r="FH19" s="610"/>
      <c r="FI19" s="610"/>
      <c r="FJ19" s="610"/>
      <c r="FK19" s="610"/>
      <c r="FL19" s="610"/>
      <c r="FM19" s="610"/>
      <c r="FN19" s="610"/>
      <c r="FO19" s="610"/>
      <c r="FP19" s="610"/>
      <c r="FQ19" s="610"/>
      <c r="FR19" s="610"/>
      <c r="FS19" s="610"/>
      <c r="FT19" s="610"/>
      <c r="FU19" s="610"/>
      <c r="FV19" s="610"/>
      <c r="FW19" s="610"/>
      <c r="FX19" s="610"/>
      <c r="FY19" s="610"/>
      <c r="FZ19" s="610"/>
      <c r="GA19" s="610"/>
      <c r="GB19" s="610"/>
      <c r="GC19" s="610"/>
      <c r="GD19" s="610"/>
      <c r="GE19" s="610"/>
      <c r="GF19" s="610"/>
      <c r="GG19" s="610"/>
      <c r="GH19" s="610"/>
      <c r="GI19" s="610"/>
      <c r="GJ19" s="610"/>
      <c r="GK19" s="610"/>
      <c r="GL19" s="610"/>
      <c r="GM19" s="610"/>
      <c r="GN19" s="610"/>
      <c r="GO19" s="610"/>
      <c r="GP19" s="610"/>
      <c r="GQ19" s="610"/>
      <c r="GR19" s="610"/>
      <c r="GS19" s="610"/>
      <c r="GT19" s="610"/>
      <c r="GU19" s="610"/>
      <c r="GV19" s="610"/>
      <c r="GW19" s="610"/>
      <c r="GX19" s="610"/>
      <c r="GY19" s="610"/>
      <c r="GZ19" s="610"/>
      <c r="HA19" s="610"/>
      <c r="HB19" s="610"/>
      <c r="HC19" s="610"/>
      <c r="HD19" s="610"/>
      <c r="HE19" s="610"/>
      <c r="HF19" s="610"/>
      <c r="HG19" s="610"/>
      <c r="HH19" s="610"/>
      <c r="HI19" s="610"/>
      <c r="HJ19" s="610"/>
      <c r="HK19" s="610"/>
      <c r="HL19" s="610"/>
      <c r="HM19" s="610"/>
      <c r="HN19" s="610"/>
      <c r="HO19" s="610"/>
      <c r="HP19" s="610"/>
      <c r="HQ19" s="610"/>
      <c r="HR19" s="610"/>
      <c r="HS19" s="610"/>
      <c r="HT19" s="610"/>
      <c r="HU19" s="610"/>
      <c r="HV19" s="610"/>
      <c r="HW19" s="610"/>
      <c r="HX19" s="610"/>
      <c r="HY19" s="610"/>
      <c r="HZ19" s="610"/>
      <c r="IA19" s="610"/>
      <c r="IB19" s="610"/>
      <c r="IC19" s="610"/>
      <c r="ID19" s="610"/>
      <c r="IE19" s="610"/>
      <c r="IF19" s="610"/>
      <c r="IG19" s="610"/>
      <c r="IH19" s="610"/>
      <c r="II19" s="610"/>
      <c r="IJ19" s="610"/>
      <c r="IK19" s="610"/>
      <c r="IL19" s="610"/>
      <c r="IM19" s="610"/>
      <c r="IN19" s="610"/>
      <c r="IO19" s="610"/>
      <c r="IP19" s="610"/>
      <c r="IQ19" s="610"/>
      <c r="IR19" s="610"/>
      <c r="IS19" s="610"/>
      <c r="IT19" s="610"/>
      <c r="IU19" s="610"/>
      <c r="IV19" s="610"/>
      <c r="IW19" s="610"/>
      <c r="IX19" s="610"/>
      <c r="IY19" s="610"/>
      <c r="IZ19" s="610"/>
    </row>
    <row r="20" s="557" customFormat="1" ht="11.8" hidden="1" customHeight="1" spans="1:260">
      <c r="A20" s="566"/>
      <c r="B20" s="567"/>
      <c r="C20" s="568"/>
      <c r="D20" s="568"/>
      <c r="E20" s="568"/>
      <c r="F20" s="569"/>
      <c r="G20" s="570"/>
      <c r="H20" s="569"/>
      <c r="I20" s="570"/>
      <c r="J20" s="591"/>
      <c r="K20" s="594" t="s">
        <v>89</v>
      </c>
      <c r="L20" s="593">
        <v>2541</v>
      </c>
      <c r="M20" s="593">
        <v>4048</v>
      </c>
      <c r="N20" s="593">
        <v>4151.6196</v>
      </c>
      <c r="O20" s="593">
        <v>1856</v>
      </c>
      <c r="P20" s="569">
        <f t="shared" si="4"/>
        <v>44.7054445932378</v>
      </c>
      <c r="Q20" s="609">
        <f t="shared" si="5"/>
        <v>-2295.6196</v>
      </c>
      <c r="R20" s="569">
        <f t="shared" si="6"/>
        <v>-26.9578905942542</v>
      </c>
      <c r="S20" s="609">
        <f t="shared" si="7"/>
        <v>-685</v>
      </c>
      <c r="T20" s="608"/>
      <c r="U20" s="610"/>
      <c r="V20" s="610"/>
      <c r="W20" s="610"/>
      <c r="X20" s="610"/>
      <c r="Y20" s="615"/>
      <c r="Z20" s="610"/>
      <c r="AA20" s="610"/>
      <c r="AB20" s="610"/>
      <c r="AC20" s="610"/>
      <c r="AD20" s="610"/>
      <c r="AE20" s="610"/>
      <c r="AF20" s="610"/>
      <c r="AG20" s="610"/>
      <c r="AH20" s="610"/>
      <c r="AI20" s="610"/>
      <c r="AJ20" s="610"/>
      <c r="AK20" s="610"/>
      <c r="AL20" s="610"/>
      <c r="AM20" s="610"/>
      <c r="AN20" s="610"/>
      <c r="AO20" s="610"/>
      <c r="AP20" s="610"/>
      <c r="AQ20" s="610"/>
      <c r="AR20" s="610"/>
      <c r="AS20" s="610"/>
      <c r="AT20" s="610"/>
      <c r="AU20" s="610"/>
      <c r="AV20" s="610"/>
      <c r="AW20" s="610"/>
      <c r="AX20" s="610"/>
      <c r="AY20" s="610"/>
      <c r="AZ20" s="610"/>
      <c r="BA20" s="610"/>
      <c r="BB20" s="610"/>
      <c r="BC20" s="610"/>
      <c r="BD20" s="610"/>
      <c r="BE20" s="610"/>
      <c r="BF20" s="610"/>
      <c r="BG20" s="610"/>
      <c r="BH20" s="610"/>
      <c r="BI20" s="610"/>
      <c r="BJ20" s="610"/>
      <c r="BK20" s="610"/>
      <c r="BL20" s="610"/>
      <c r="BM20" s="610"/>
      <c r="BN20" s="610"/>
      <c r="BO20" s="610"/>
      <c r="BP20" s="610"/>
      <c r="BQ20" s="610"/>
      <c r="BR20" s="610"/>
      <c r="BS20" s="610"/>
      <c r="BT20" s="610"/>
      <c r="BU20" s="610"/>
      <c r="BV20" s="610"/>
      <c r="BW20" s="610"/>
      <c r="BX20" s="610"/>
      <c r="BY20" s="610"/>
      <c r="BZ20" s="610"/>
      <c r="CA20" s="610"/>
      <c r="CB20" s="610"/>
      <c r="CC20" s="610"/>
      <c r="CD20" s="610"/>
      <c r="CE20" s="610"/>
      <c r="CF20" s="610"/>
      <c r="CG20" s="610"/>
      <c r="CH20" s="610"/>
      <c r="CI20" s="610"/>
      <c r="CJ20" s="610"/>
      <c r="CK20" s="610"/>
      <c r="CL20" s="610"/>
      <c r="CM20" s="610"/>
      <c r="CN20" s="610"/>
      <c r="CO20" s="610"/>
      <c r="CP20" s="610"/>
      <c r="CQ20" s="610"/>
      <c r="CR20" s="610"/>
      <c r="CS20" s="610"/>
      <c r="CT20" s="610"/>
      <c r="CU20" s="610"/>
      <c r="CV20" s="610"/>
      <c r="CW20" s="610"/>
      <c r="CX20" s="610"/>
      <c r="CY20" s="610"/>
      <c r="CZ20" s="610"/>
      <c r="DA20" s="610"/>
      <c r="DB20" s="610"/>
      <c r="DC20" s="610"/>
      <c r="DD20" s="610"/>
      <c r="DE20" s="610"/>
      <c r="DF20" s="610"/>
      <c r="DG20" s="610"/>
      <c r="DH20" s="610"/>
      <c r="DI20" s="610"/>
      <c r="DJ20" s="610"/>
      <c r="DK20" s="610"/>
      <c r="DL20" s="610"/>
      <c r="DM20" s="610"/>
      <c r="DN20" s="610"/>
      <c r="DO20" s="610"/>
      <c r="DP20" s="610"/>
      <c r="DQ20" s="610"/>
      <c r="DR20" s="610"/>
      <c r="DS20" s="610"/>
      <c r="DT20" s="610"/>
      <c r="DU20" s="610"/>
      <c r="DV20" s="610"/>
      <c r="DW20" s="610"/>
      <c r="DX20" s="610"/>
      <c r="DY20" s="610"/>
      <c r="DZ20" s="610"/>
      <c r="EA20" s="610"/>
      <c r="EB20" s="610"/>
      <c r="EC20" s="610"/>
      <c r="ED20" s="610"/>
      <c r="EE20" s="610"/>
      <c r="EF20" s="610"/>
      <c r="EG20" s="610"/>
      <c r="EH20" s="610"/>
      <c r="EI20" s="610"/>
      <c r="EJ20" s="610"/>
      <c r="EK20" s="610"/>
      <c r="EL20" s="610"/>
      <c r="EM20" s="610"/>
      <c r="EN20" s="610"/>
      <c r="EO20" s="610"/>
      <c r="EP20" s="610"/>
      <c r="EQ20" s="610"/>
      <c r="ER20" s="610"/>
      <c r="ES20" s="610"/>
      <c r="ET20" s="610"/>
      <c r="EU20" s="610"/>
      <c r="EV20" s="610"/>
      <c r="EW20" s="610"/>
      <c r="EX20" s="610"/>
      <c r="EY20" s="610"/>
      <c r="EZ20" s="610"/>
      <c r="FA20" s="610"/>
      <c r="FB20" s="610"/>
      <c r="FC20" s="610"/>
      <c r="FD20" s="610"/>
      <c r="FE20" s="610"/>
      <c r="FF20" s="610"/>
      <c r="FG20" s="610"/>
      <c r="FH20" s="610"/>
      <c r="FI20" s="610"/>
      <c r="FJ20" s="610"/>
      <c r="FK20" s="610"/>
      <c r="FL20" s="610"/>
      <c r="FM20" s="610"/>
      <c r="FN20" s="610"/>
      <c r="FO20" s="610"/>
      <c r="FP20" s="610"/>
      <c r="FQ20" s="610"/>
      <c r="FR20" s="610"/>
      <c r="FS20" s="610"/>
      <c r="FT20" s="610"/>
      <c r="FU20" s="610"/>
      <c r="FV20" s="610"/>
      <c r="FW20" s="610"/>
      <c r="FX20" s="610"/>
      <c r="FY20" s="610"/>
      <c r="FZ20" s="610"/>
      <c r="GA20" s="610"/>
      <c r="GB20" s="610"/>
      <c r="GC20" s="610"/>
      <c r="GD20" s="610"/>
      <c r="GE20" s="610"/>
      <c r="GF20" s="610"/>
      <c r="GG20" s="610"/>
      <c r="GH20" s="610"/>
      <c r="GI20" s="610"/>
      <c r="GJ20" s="610"/>
      <c r="GK20" s="610"/>
      <c r="GL20" s="610"/>
      <c r="GM20" s="610"/>
      <c r="GN20" s="610"/>
      <c r="GO20" s="610"/>
      <c r="GP20" s="610"/>
      <c r="GQ20" s="610"/>
      <c r="GR20" s="610"/>
      <c r="GS20" s="610"/>
      <c r="GT20" s="610"/>
      <c r="GU20" s="610"/>
      <c r="GV20" s="610"/>
      <c r="GW20" s="610"/>
      <c r="GX20" s="610"/>
      <c r="GY20" s="610"/>
      <c r="GZ20" s="610"/>
      <c r="HA20" s="610"/>
      <c r="HB20" s="610"/>
      <c r="HC20" s="610"/>
      <c r="HD20" s="610"/>
      <c r="HE20" s="610"/>
      <c r="HF20" s="610"/>
      <c r="HG20" s="610"/>
      <c r="HH20" s="610"/>
      <c r="HI20" s="610"/>
      <c r="HJ20" s="610"/>
      <c r="HK20" s="610"/>
      <c r="HL20" s="610"/>
      <c r="HM20" s="610"/>
      <c r="HN20" s="610"/>
      <c r="HO20" s="610"/>
      <c r="HP20" s="610"/>
      <c r="HQ20" s="610"/>
      <c r="HR20" s="610"/>
      <c r="HS20" s="610"/>
      <c r="HT20" s="610"/>
      <c r="HU20" s="610"/>
      <c r="HV20" s="610"/>
      <c r="HW20" s="610"/>
      <c r="HX20" s="610"/>
      <c r="HY20" s="610"/>
      <c r="HZ20" s="610"/>
      <c r="IA20" s="610"/>
      <c r="IB20" s="610"/>
      <c r="IC20" s="610"/>
      <c r="ID20" s="610"/>
      <c r="IE20" s="610"/>
      <c r="IF20" s="610"/>
      <c r="IG20" s="610"/>
      <c r="IH20" s="610"/>
      <c r="II20" s="610"/>
      <c r="IJ20" s="610"/>
      <c r="IK20" s="610"/>
      <c r="IL20" s="610"/>
      <c r="IM20" s="610"/>
      <c r="IN20" s="610"/>
      <c r="IO20" s="610"/>
      <c r="IP20" s="610"/>
      <c r="IQ20" s="610"/>
      <c r="IR20" s="610"/>
      <c r="IS20" s="610"/>
      <c r="IT20" s="610"/>
      <c r="IU20" s="610"/>
      <c r="IV20" s="610"/>
      <c r="IW20" s="610"/>
      <c r="IX20" s="610"/>
      <c r="IY20" s="610"/>
      <c r="IZ20" s="610"/>
    </row>
    <row r="21" s="557" customFormat="1" ht="11.8" hidden="1" customHeight="1" spans="1:260">
      <c r="A21" s="566"/>
      <c r="B21" s="567"/>
      <c r="C21" s="568"/>
      <c r="D21" s="568"/>
      <c r="E21" s="568"/>
      <c r="F21" s="569"/>
      <c r="G21" s="570"/>
      <c r="H21" s="569"/>
      <c r="I21" s="570"/>
      <c r="J21" s="591"/>
      <c r="K21" s="594" t="s">
        <v>90</v>
      </c>
      <c r="L21" s="593">
        <v>507</v>
      </c>
      <c r="M21" s="593">
        <v>391</v>
      </c>
      <c r="N21" s="593">
        <v>391</v>
      </c>
      <c r="O21" s="593">
        <v>400</v>
      </c>
      <c r="P21" s="569">
        <f t="shared" si="4"/>
        <v>102.30179028133</v>
      </c>
      <c r="Q21" s="609">
        <f t="shared" si="5"/>
        <v>9</v>
      </c>
      <c r="R21" s="569">
        <f t="shared" si="6"/>
        <v>-21.1045364891519</v>
      </c>
      <c r="S21" s="609">
        <f t="shared" si="7"/>
        <v>-107</v>
      </c>
      <c r="T21" s="608"/>
      <c r="U21" s="610"/>
      <c r="V21" s="610"/>
      <c r="W21" s="610"/>
      <c r="X21" s="610"/>
      <c r="Y21" s="615"/>
      <c r="Z21" s="610"/>
      <c r="AA21" s="610"/>
      <c r="AB21" s="610"/>
      <c r="AC21" s="610"/>
      <c r="AD21" s="610"/>
      <c r="AE21" s="610"/>
      <c r="AF21" s="610"/>
      <c r="AG21" s="610"/>
      <c r="AH21" s="610"/>
      <c r="AI21" s="610"/>
      <c r="AJ21" s="610"/>
      <c r="AK21" s="610"/>
      <c r="AL21" s="610"/>
      <c r="AM21" s="610"/>
      <c r="AN21" s="610"/>
      <c r="AO21" s="610"/>
      <c r="AP21" s="610"/>
      <c r="AQ21" s="610"/>
      <c r="AR21" s="610"/>
      <c r="AS21" s="610"/>
      <c r="AT21" s="610"/>
      <c r="AU21" s="610"/>
      <c r="AV21" s="610"/>
      <c r="AW21" s="610"/>
      <c r="AX21" s="610"/>
      <c r="AY21" s="610"/>
      <c r="AZ21" s="610"/>
      <c r="BA21" s="610"/>
      <c r="BB21" s="610"/>
      <c r="BC21" s="610"/>
      <c r="BD21" s="610"/>
      <c r="BE21" s="610"/>
      <c r="BF21" s="610"/>
      <c r="BG21" s="610"/>
      <c r="BH21" s="610"/>
      <c r="BI21" s="610"/>
      <c r="BJ21" s="610"/>
      <c r="BK21" s="610"/>
      <c r="BL21" s="610"/>
      <c r="BM21" s="610"/>
      <c r="BN21" s="610"/>
      <c r="BO21" s="610"/>
      <c r="BP21" s="610"/>
      <c r="BQ21" s="610"/>
      <c r="BR21" s="610"/>
      <c r="BS21" s="610"/>
      <c r="BT21" s="610"/>
      <c r="BU21" s="610"/>
      <c r="BV21" s="610"/>
      <c r="BW21" s="610"/>
      <c r="BX21" s="610"/>
      <c r="BY21" s="610"/>
      <c r="BZ21" s="610"/>
      <c r="CA21" s="610"/>
      <c r="CB21" s="610"/>
      <c r="CC21" s="610"/>
      <c r="CD21" s="610"/>
      <c r="CE21" s="610"/>
      <c r="CF21" s="610"/>
      <c r="CG21" s="610"/>
      <c r="CH21" s="610"/>
      <c r="CI21" s="610"/>
      <c r="CJ21" s="610"/>
      <c r="CK21" s="610"/>
      <c r="CL21" s="610"/>
      <c r="CM21" s="610"/>
      <c r="CN21" s="610"/>
      <c r="CO21" s="610"/>
      <c r="CP21" s="610"/>
      <c r="CQ21" s="610"/>
      <c r="CR21" s="610"/>
      <c r="CS21" s="610"/>
      <c r="CT21" s="610"/>
      <c r="CU21" s="610"/>
      <c r="CV21" s="610"/>
      <c r="CW21" s="610"/>
      <c r="CX21" s="610"/>
      <c r="CY21" s="610"/>
      <c r="CZ21" s="610"/>
      <c r="DA21" s="610"/>
      <c r="DB21" s="610"/>
      <c r="DC21" s="610"/>
      <c r="DD21" s="610"/>
      <c r="DE21" s="610"/>
      <c r="DF21" s="610"/>
      <c r="DG21" s="610"/>
      <c r="DH21" s="610"/>
      <c r="DI21" s="610"/>
      <c r="DJ21" s="610"/>
      <c r="DK21" s="610"/>
      <c r="DL21" s="610"/>
      <c r="DM21" s="610"/>
      <c r="DN21" s="610"/>
      <c r="DO21" s="610"/>
      <c r="DP21" s="610"/>
      <c r="DQ21" s="610"/>
      <c r="DR21" s="610"/>
      <c r="DS21" s="610"/>
      <c r="DT21" s="610"/>
      <c r="DU21" s="610"/>
      <c r="DV21" s="610"/>
      <c r="DW21" s="610"/>
      <c r="DX21" s="610"/>
      <c r="DY21" s="610"/>
      <c r="DZ21" s="610"/>
      <c r="EA21" s="610"/>
      <c r="EB21" s="610"/>
      <c r="EC21" s="610"/>
      <c r="ED21" s="610"/>
      <c r="EE21" s="610"/>
      <c r="EF21" s="610"/>
      <c r="EG21" s="610"/>
      <c r="EH21" s="610"/>
      <c r="EI21" s="610"/>
      <c r="EJ21" s="610"/>
      <c r="EK21" s="610"/>
      <c r="EL21" s="610"/>
      <c r="EM21" s="610"/>
      <c r="EN21" s="610"/>
      <c r="EO21" s="610"/>
      <c r="EP21" s="610"/>
      <c r="EQ21" s="610"/>
      <c r="ER21" s="610"/>
      <c r="ES21" s="610"/>
      <c r="ET21" s="610"/>
      <c r="EU21" s="610"/>
      <c r="EV21" s="610"/>
      <c r="EW21" s="610"/>
      <c r="EX21" s="610"/>
      <c r="EY21" s="610"/>
      <c r="EZ21" s="610"/>
      <c r="FA21" s="610"/>
      <c r="FB21" s="610"/>
      <c r="FC21" s="610"/>
      <c r="FD21" s="610"/>
      <c r="FE21" s="610"/>
      <c r="FF21" s="610"/>
      <c r="FG21" s="610"/>
      <c r="FH21" s="610"/>
      <c r="FI21" s="610"/>
      <c r="FJ21" s="610"/>
      <c r="FK21" s="610"/>
      <c r="FL21" s="610"/>
      <c r="FM21" s="610"/>
      <c r="FN21" s="610"/>
      <c r="FO21" s="610"/>
      <c r="FP21" s="610"/>
      <c r="FQ21" s="610"/>
      <c r="FR21" s="610"/>
      <c r="FS21" s="610"/>
      <c r="FT21" s="610"/>
      <c r="FU21" s="610"/>
      <c r="FV21" s="610"/>
      <c r="FW21" s="610"/>
      <c r="FX21" s="610"/>
      <c r="FY21" s="610"/>
      <c r="FZ21" s="610"/>
      <c r="GA21" s="610"/>
      <c r="GB21" s="610"/>
      <c r="GC21" s="610"/>
      <c r="GD21" s="610"/>
      <c r="GE21" s="610"/>
      <c r="GF21" s="610"/>
      <c r="GG21" s="610"/>
      <c r="GH21" s="610"/>
      <c r="GI21" s="610"/>
      <c r="GJ21" s="610"/>
      <c r="GK21" s="610"/>
      <c r="GL21" s="610"/>
      <c r="GM21" s="610"/>
      <c r="GN21" s="610"/>
      <c r="GO21" s="610"/>
      <c r="GP21" s="610"/>
      <c r="GQ21" s="610"/>
      <c r="GR21" s="610"/>
      <c r="GS21" s="610"/>
      <c r="GT21" s="610"/>
      <c r="GU21" s="610"/>
      <c r="GV21" s="610"/>
      <c r="GW21" s="610"/>
      <c r="GX21" s="610"/>
      <c r="GY21" s="610"/>
      <c r="GZ21" s="610"/>
      <c r="HA21" s="610"/>
      <c r="HB21" s="610"/>
      <c r="HC21" s="610"/>
      <c r="HD21" s="610"/>
      <c r="HE21" s="610"/>
      <c r="HF21" s="610"/>
      <c r="HG21" s="610"/>
      <c r="HH21" s="610"/>
      <c r="HI21" s="610"/>
      <c r="HJ21" s="610"/>
      <c r="HK21" s="610"/>
      <c r="HL21" s="610"/>
      <c r="HM21" s="610"/>
      <c r="HN21" s="610"/>
      <c r="HO21" s="610"/>
      <c r="HP21" s="610"/>
      <c r="HQ21" s="610"/>
      <c r="HR21" s="610"/>
      <c r="HS21" s="610"/>
      <c r="HT21" s="610"/>
      <c r="HU21" s="610"/>
      <c r="HV21" s="610"/>
      <c r="HW21" s="610"/>
      <c r="HX21" s="610"/>
      <c r="HY21" s="610"/>
      <c r="HZ21" s="610"/>
      <c r="IA21" s="610"/>
      <c r="IB21" s="610"/>
      <c r="IC21" s="610"/>
      <c r="ID21" s="610"/>
      <c r="IE21" s="610"/>
      <c r="IF21" s="610"/>
      <c r="IG21" s="610"/>
      <c r="IH21" s="610"/>
      <c r="II21" s="610"/>
      <c r="IJ21" s="610"/>
      <c r="IK21" s="610"/>
      <c r="IL21" s="610"/>
      <c r="IM21" s="610"/>
      <c r="IN21" s="610"/>
      <c r="IO21" s="610"/>
      <c r="IP21" s="610"/>
      <c r="IQ21" s="610"/>
      <c r="IR21" s="610"/>
      <c r="IS21" s="610"/>
      <c r="IT21" s="610"/>
      <c r="IU21" s="610"/>
      <c r="IV21" s="610"/>
      <c r="IW21" s="610"/>
      <c r="IX21" s="610"/>
      <c r="IY21" s="610"/>
      <c r="IZ21" s="610"/>
    </row>
    <row r="22" s="557" customFormat="1" ht="11.8" hidden="1" customHeight="1" spans="1:260">
      <c r="A22" s="566"/>
      <c r="B22" s="567"/>
      <c r="C22" s="568"/>
      <c r="D22" s="568"/>
      <c r="E22" s="568"/>
      <c r="F22" s="569"/>
      <c r="G22" s="570"/>
      <c r="H22" s="569"/>
      <c r="I22" s="570"/>
      <c r="J22" s="591"/>
      <c r="K22" s="594" t="s">
        <v>91</v>
      </c>
      <c r="L22" s="593">
        <v>587</v>
      </c>
      <c r="M22" s="593">
        <v>810</v>
      </c>
      <c r="N22" s="593">
        <v>804.7643</v>
      </c>
      <c r="O22" s="593">
        <v>3770</v>
      </c>
      <c r="P22" s="569">
        <f t="shared" si="4"/>
        <v>468.46014416892</v>
      </c>
      <c r="Q22" s="609">
        <f t="shared" si="5"/>
        <v>2965.2357</v>
      </c>
      <c r="R22" s="569">
        <f t="shared" si="6"/>
        <v>542.248722316865</v>
      </c>
      <c r="S22" s="609">
        <f t="shared" si="7"/>
        <v>3183</v>
      </c>
      <c r="T22" s="608"/>
      <c r="U22" s="610"/>
      <c r="V22" s="610"/>
      <c r="W22" s="610"/>
      <c r="X22" s="610"/>
      <c r="Y22" s="615"/>
      <c r="Z22" s="610"/>
      <c r="AA22" s="610"/>
      <c r="AB22" s="610"/>
      <c r="AC22" s="610"/>
      <c r="AD22" s="610"/>
      <c r="AE22" s="610"/>
      <c r="AF22" s="610"/>
      <c r="AG22" s="610"/>
      <c r="AH22" s="610"/>
      <c r="AI22" s="610"/>
      <c r="AJ22" s="610"/>
      <c r="AK22" s="610"/>
      <c r="AL22" s="610"/>
      <c r="AM22" s="610"/>
      <c r="AN22" s="610"/>
      <c r="AO22" s="610"/>
      <c r="AP22" s="610"/>
      <c r="AQ22" s="610"/>
      <c r="AR22" s="610"/>
      <c r="AS22" s="610"/>
      <c r="AT22" s="610"/>
      <c r="AU22" s="610"/>
      <c r="AV22" s="610"/>
      <c r="AW22" s="610"/>
      <c r="AX22" s="610"/>
      <c r="AY22" s="610"/>
      <c r="AZ22" s="610"/>
      <c r="BA22" s="610"/>
      <c r="BB22" s="610"/>
      <c r="BC22" s="610"/>
      <c r="BD22" s="610"/>
      <c r="BE22" s="610"/>
      <c r="BF22" s="610"/>
      <c r="BG22" s="610"/>
      <c r="BH22" s="610"/>
      <c r="BI22" s="610"/>
      <c r="BJ22" s="610"/>
      <c r="BK22" s="610"/>
      <c r="BL22" s="610"/>
      <c r="BM22" s="610"/>
      <c r="BN22" s="610"/>
      <c r="BO22" s="610"/>
      <c r="BP22" s="610"/>
      <c r="BQ22" s="610"/>
      <c r="BR22" s="610"/>
      <c r="BS22" s="610"/>
      <c r="BT22" s="610"/>
      <c r="BU22" s="610"/>
      <c r="BV22" s="610"/>
      <c r="BW22" s="610"/>
      <c r="BX22" s="610"/>
      <c r="BY22" s="610"/>
      <c r="BZ22" s="610"/>
      <c r="CA22" s="610"/>
      <c r="CB22" s="610"/>
      <c r="CC22" s="610"/>
      <c r="CD22" s="610"/>
      <c r="CE22" s="610"/>
      <c r="CF22" s="610"/>
      <c r="CG22" s="610"/>
      <c r="CH22" s="610"/>
      <c r="CI22" s="610"/>
      <c r="CJ22" s="610"/>
      <c r="CK22" s="610"/>
      <c r="CL22" s="610"/>
      <c r="CM22" s="610"/>
      <c r="CN22" s="610"/>
      <c r="CO22" s="610"/>
      <c r="CP22" s="610"/>
      <c r="CQ22" s="610"/>
      <c r="CR22" s="610"/>
      <c r="CS22" s="610"/>
      <c r="CT22" s="610"/>
      <c r="CU22" s="610"/>
      <c r="CV22" s="610"/>
      <c r="CW22" s="610"/>
      <c r="CX22" s="610"/>
      <c r="CY22" s="610"/>
      <c r="CZ22" s="610"/>
      <c r="DA22" s="610"/>
      <c r="DB22" s="610"/>
      <c r="DC22" s="610"/>
      <c r="DD22" s="610"/>
      <c r="DE22" s="610"/>
      <c r="DF22" s="610"/>
      <c r="DG22" s="610"/>
      <c r="DH22" s="610"/>
      <c r="DI22" s="610"/>
      <c r="DJ22" s="610"/>
      <c r="DK22" s="610"/>
      <c r="DL22" s="610"/>
      <c r="DM22" s="610"/>
      <c r="DN22" s="610"/>
      <c r="DO22" s="610"/>
      <c r="DP22" s="610"/>
      <c r="DQ22" s="610"/>
      <c r="DR22" s="610"/>
      <c r="DS22" s="610"/>
      <c r="DT22" s="610"/>
      <c r="DU22" s="610"/>
      <c r="DV22" s="610"/>
      <c r="DW22" s="610"/>
      <c r="DX22" s="610"/>
      <c r="DY22" s="610"/>
      <c r="DZ22" s="610"/>
      <c r="EA22" s="610"/>
      <c r="EB22" s="610"/>
      <c r="EC22" s="610"/>
      <c r="ED22" s="610"/>
      <c r="EE22" s="610"/>
      <c r="EF22" s="610"/>
      <c r="EG22" s="610"/>
      <c r="EH22" s="610"/>
      <c r="EI22" s="610"/>
      <c r="EJ22" s="610"/>
      <c r="EK22" s="610"/>
      <c r="EL22" s="610"/>
      <c r="EM22" s="610"/>
      <c r="EN22" s="610"/>
      <c r="EO22" s="610"/>
      <c r="EP22" s="610"/>
      <c r="EQ22" s="610"/>
      <c r="ER22" s="610"/>
      <c r="ES22" s="610"/>
      <c r="ET22" s="610"/>
      <c r="EU22" s="610"/>
      <c r="EV22" s="610"/>
      <c r="EW22" s="610"/>
      <c r="EX22" s="610"/>
      <c r="EY22" s="610"/>
      <c r="EZ22" s="610"/>
      <c r="FA22" s="610"/>
      <c r="FB22" s="610"/>
      <c r="FC22" s="610"/>
      <c r="FD22" s="610"/>
      <c r="FE22" s="610"/>
      <c r="FF22" s="610"/>
      <c r="FG22" s="610"/>
      <c r="FH22" s="610"/>
      <c r="FI22" s="610"/>
      <c r="FJ22" s="610"/>
      <c r="FK22" s="610"/>
      <c r="FL22" s="610"/>
      <c r="FM22" s="610"/>
      <c r="FN22" s="610"/>
      <c r="FO22" s="610"/>
      <c r="FP22" s="610"/>
      <c r="FQ22" s="610"/>
      <c r="FR22" s="610"/>
      <c r="FS22" s="610"/>
      <c r="FT22" s="610"/>
      <c r="FU22" s="610"/>
      <c r="FV22" s="610"/>
      <c r="FW22" s="610"/>
      <c r="FX22" s="610"/>
      <c r="FY22" s="610"/>
      <c r="FZ22" s="610"/>
      <c r="GA22" s="610"/>
      <c r="GB22" s="610"/>
      <c r="GC22" s="610"/>
      <c r="GD22" s="610"/>
      <c r="GE22" s="610"/>
      <c r="GF22" s="610"/>
      <c r="GG22" s="610"/>
      <c r="GH22" s="610"/>
      <c r="GI22" s="610"/>
      <c r="GJ22" s="610"/>
      <c r="GK22" s="610"/>
      <c r="GL22" s="610"/>
      <c r="GM22" s="610"/>
      <c r="GN22" s="610"/>
      <c r="GO22" s="610"/>
      <c r="GP22" s="610"/>
      <c r="GQ22" s="610"/>
      <c r="GR22" s="610"/>
      <c r="GS22" s="610"/>
      <c r="GT22" s="610"/>
      <c r="GU22" s="610"/>
      <c r="GV22" s="610"/>
      <c r="GW22" s="610"/>
      <c r="GX22" s="610"/>
      <c r="GY22" s="610"/>
      <c r="GZ22" s="610"/>
      <c r="HA22" s="610"/>
      <c r="HB22" s="610"/>
      <c r="HC22" s="610"/>
      <c r="HD22" s="610"/>
      <c r="HE22" s="610"/>
      <c r="HF22" s="610"/>
      <c r="HG22" s="610"/>
      <c r="HH22" s="610"/>
      <c r="HI22" s="610"/>
      <c r="HJ22" s="610"/>
      <c r="HK22" s="610"/>
      <c r="HL22" s="610"/>
      <c r="HM22" s="610"/>
      <c r="HN22" s="610"/>
      <c r="HO22" s="610"/>
      <c r="HP22" s="610"/>
      <c r="HQ22" s="610"/>
      <c r="HR22" s="610"/>
      <c r="HS22" s="610"/>
      <c r="HT22" s="610"/>
      <c r="HU22" s="610"/>
      <c r="HV22" s="610"/>
      <c r="HW22" s="610"/>
      <c r="HX22" s="610"/>
      <c r="HY22" s="610"/>
      <c r="HZ22" s="610"/>
      <c r="IA22" s="610"/>
      <c r="IB22" s="610"/>
      <c r="IC22" s="610"/>
      <c r="ID22" s="610"/>
      <c r="IE22" s="610"/>
      <c r="IF22" s="610"/>
      <c r="IG22" s="610"/>
      <c r="IH22" s="610"/>
      <c r="II22" s="610"/>
      <c r="IJ22" s="610"/>
      <c r="IK22" s="610"/>
      <c r="IL22" s="610"/>
      <c r="IM22" s="610"/>
      <c r="IN22" s="610"/>
      <c r="IO22" s="610"/>
      <c r="IP22" s="610"/>
      <c r="IQ22" s="610"/>
      <c r="IR22" s="610"/>
      <c r="IS22" s="610"/>
      <c r="IT22" s="610"/>
      <c r="IU22" s="610"/>
      <c r="IV22" s="610"/>
      <c r="IW22" s="610"/>
      <c r="IX22" s="610"/>
      <c r="IY22" s="610"/>
      <c r="IZ22" s="610"/>
    </row>
    <row r="23" s="378" customFormat="1" ht="11.8" customHeight="1" spans="1:260">
      <c r="A23" s="560" t="s">
        <v>51</v>
      </c>
      <c r="B23" s="559">
        <v>24602</v>
      </c>
      <c r="C23" s="561">
        <v>30466</v>
      </c>
      <c r="D23" s="561">
        <v>35777</v>
      </c>
      <c r="E23" s="561">
        <v>38496</v>
      </c>
      <c r="F23" s="423">
        <f t="shared" ref="F23:F26" si="10">+E23/D23*100</f>
        <v>107.599854655225</v>
      </c>
      <c r="G23" s="564">
        <f t="shared" ref="G23:G27" si="11">+E23-D23</f>
        <v>2719</v>
      </c>
      <c r="H23" s="423">
        <f t="shared" ref="H23:H26" si="12">E23/B23*100-100</f>
        <v>56.4750833265588</v>
      </c>
      <c r="I23" s="564">
        <f t="shared" ref="I23:I43" si="13">E23-B23</f>
        <v>13894</v>
      </c>
      <c r="J23" s="591"/>
      <c r="K23" s="458" t="s">
        <v>46</v>
      </c>
      <c r="L23" s="448"/>
      <c r="M23" s="448"/>
      <c r="N23" s="448">
        <v>500</v>
      </c>
      <c r="O23" s="448">
        <v>500</v>
      </c>
      <c r="P23" s="423">
        <f t="shared" si="4"/>
        <v>100</v>
      </c>
      <c r="Q23" s="563"/>
      <c r="R23" s="423"/>
      <c r="S23" s="564">
        <f t="shared" si="7"/>
        <v>500</v>
      </c>
      <c r="T23" s="608"/>
      <c r="U23" s="450"/>
      <c r="V23" s="450"/>
      <c r="W23" s="450"/>
      <c r="X23" s="450"/>
      <c r="Y23" s="614"/>
      <c r="Z23" s="450"/>
      <c r="AA23" s="450"/>
      <c r="AB23" s="450"/>
      <c r="AC23" s="450"/>
      <c r="AD23" s="450"/>
      <c r="AE23" s="450"/>
      <c r="AF23" s="450"/>
      <c r="AG23" s="450"/>
      <c r="AH23" s="450"/>
      <c r="AI23" s="450"/>
      <c r="AJ23" s="450"/>
      <c r="AK23" s="450"/>
      <c r="AL23" s="450"/>
      <c r="AM23" s="450"/>
      <c r="AN23" s="450"/>
      <c r="AO23" s="450"/>
      <c r="AP23" s="450"/>
      <c r="AQ23" s="450"/>
      <c r="AR23" s="450"/>
      <c r="AS23" s="450"/>
      <c r="AT23" s="450"/>
      <c r="AU23" s="450"/>
      <c r="AV23" s="450"/>
      <c r="AW23" s="450"/>
      <c r="AX23" s="450"/>
      <c r="AY23" s="450"/>
      <c r="AZ23" s="450"/>
      <c r="BA23" s="450"/>
      <c r="BB23" s="450"/>
      <c r="BC23" s="450"/>
      <c r="BD23" s="450"/>
      <c r="BE23" s="450"/>
      <c r="BF23" s="450"/>
      <c r="BG23" s="450"/>
      <c r="BH23" s="450"/>
      <c r="BI23" s="450"/>
      <c r="BJ23" s="450"/>
      <c r="BK23" s="450"/>
      <c r="BL23" s="450"/>
      <c r="BM23" s="450"/>
      <c r="BN23" s="450"/>
      <c r="BO23" s="450"/>
      <c r="BP23" s="450"/>
      <c r="BQ23" s="450"/>
      <c r="BR23" s="450"/>
      <c r="BS23" s="450"/>
      <c r="BT23" s="450"/>
      <c r="BU23" s="450"/>
      <c r="BV23" s="450"/>
      <c r="BW23" s="450"/>
      <c r="BX23" s="450"/>
      <c r="BY23" s="450"/>
      <c r="BZ23" s="450"/>
      <c r="CA23" s="450"/>
      <c r="CB23" s="450"/>
      <c r="CC23" s="450"/>
      <c r="CD23" s="450"/>
      <c r="CE23" s="450"/>
      <c r="CF23" s="450"/>
      <c r="CG23" s="450"/>
      <c r="CH23" s="450"/>
      <c r="CI23" s="450"/>
      <c r="CJ23" s="450"/>
      <c r="CK23" s="450"/>
      <c r="CL23" s="450"/>
      <c r="CM23" s="450"/>
      <c r="CN23" s="450"/>
      <c r="CO23" s="450"/>
      <c r="CP23" s="450"/>
      <c r="CQ23" s="450"/>
      <c r="CR23" s="450"/>
      <c r="CS23" s="450"/>
      <c r="CT23" s="450"/>
      <c r="CU23" s="450"/>
      <c r="CV23" s="450"/>
      <c r="CW23" s="450"/>
      <c r="CX23" s="450"/>
      <c r="CY23" s="450"/>
      <c r="CZ23" s="450"/>
      <c r="DA23" s="450"/>
      <c r="DB23" s="450"/>
      <c r="DC23" s="450"/>
      <c r="DD23" s="450"/>
      <c r="DE23" s="450"/>
      <c r="DF23" s="450"/>
      <c r="DG23" s="450"/>
      <c r="DH23" s="450"/>
      <c r="DI23" s="450"/>
      <c r="DJ23" s="450"/>
      <c r="DK23" s="450"/>
      <c r="DL23" s="450"/>
      <c r="DM23" s="450"/>
      <c r="DN23" s="450"/>
      <c r="DO23" s="450"/>
      <c r="DP23" s="450"/>
      <c r="DQ23" s="450"/>
      <c r="DR23" s="450"/>
      <c r="DS23" s="450"/>
      <c r="DT23" s="450"/>
      <c r="DU23" s="450"/>
      <c r="DV23" s="450"/>
      <c r="DW23" s="450"/>
      <c r="DX23" s="450"/>
      <c r="DY23" s="450"/>
      <c r="DZ23" s="450"/>
      <c r="EA23" s="450"/>
      <c r="EB23" s="450"/>
      <c r="EC23" s="450"/>
      <c r="ED23" s="450"/>
      <c r="EE23" s="450"/>
      <c r="EF23" s="450"/>
      <c r="EG23" s="450"/>
      <c r="EH23" s="450"/>
      <c r="EI23" s="450"/>
      <c r="EJ23" s="450"/>
      <c r="EK23" s="450"/>
      <c r="EL23" s="450"/>
      <c r="EM23" s="450"/>
      <c r="EN23" s="450"/>
      <c r="EO23" s="450"/>
      <c r="EP23" s="450"/>
      <c r="EQ23" s="450"/>
      <c r="ER23" s="450"/>
      <c r="ES23" s="450"/>
      <c r="ET23" s="450"/>
      <c r="EU23" s="450"/>
      <c r="EV23" s="450"/>
      <c r="EW23" s="450"/>
      <c r="EX23" s="450"/>
      <c r="EY23" s="450"/>
      <c r="EZ23" s="450"/>
      <c r="FA23" s="450"/>
      <c r="FB23" s="450"/>
      <c r="FC23" s="450"/>
      <c r="FD23" s="450"/>
      <c r="FE23" s="450"/>
      <c r="FF23" s="450"/>
      <c r="FG23" s="450"/>
      <c r="FH23" s="450"/>
      <c r="FI23" s="450"/>
      <c r="FJ23" s="450"/>
      <c r="FK23" s="450"/>
      <c r="FL23" s="450"/>
      <c r="FM23" s="450"/>
      <c r="FN23" s="450"/>
      <c r="FO23" s="450"/>
      <c r="FP23" s="450"/>
      <c r="FQ23" s="450"/>
      <c r="FR23" s="450"/>
      <c r="FS23" s="450"/>
      <c r="FT23" s="450"/>
      <c r="FU23" s="450"/>
      <c r="FV23" s="450"/>
      <c r="FW23" s="450"/>
      <c r="FX23" s="450"/>
      <c r="FY23" s="450"/>
      <c r="FZ23" s="450"/>
      <c r="GA23" s="450"/>
      <c r="GB23" s="450"/>
      <c r="GC23" s="450"/>
      <c r="GD23" s="450"/>
      <c r="GE23" s="450"/>
      <c r="GF23" s="450"/>
      <c r="GG23" s="450"/>
      <c r="GH23" s="450"/>
      <c r="GI23" s="450"/>
      <c r="GJ23" s="450"/>
      <c r="GK23" s="450"/>
      <c r="GL23" s="450"/>
      <c r="GM23" s="450"/>
      <c r="GN23" s="450"/>
      <c r="GO23" s="450"/>
      <c r="GP23" s="450"/>
      <c r="GQ23" s="450"/>
      <c r="GR23" s="450"/>
      <c r="GS23" s="450"/>
      <c r="GT23" s="450"/>
      <c r="GU23" s="450"/>
      <c r="GV23" s="450"/>
      <c r="GW23" s="450"/>
      <c r="GX23" s="450"/>
      <c r="GY23" s="450"/>
      <c r="GZ23" s="450"/>
      <c r="HA23" s="450"/>
      <c r="HB23" s="450"/>
      <c r="HC23" s="450"/>
      <c r="HD23" s="450"/>
      <c r="HE23" s="450"/>
      <c r="HF23" s="450"/>
      <c r="HG23" s="450"/>
      <c r="HH23" s="450"/>
      <c r="HI23" s="450"/>
      <c r="HJ23" s="450"/>
      <c r="HK23" s="450"/>
      <c r="HL23" s="450"/>
      <c r="HM23" s="450"/>
      <c r="HN23" s="450"/>
      <c r="HO23" s="450"/>
      <c r="HP23" s="450"/>
      <c r="HQ23" s="450"/>
      <c r="HR23" s="450"/>
      <c r="HS23" s="450"/>
      <c r="HT23" s="450"/>
      <c r="HU23" s="450"/>
      <c r="HV23" s="450"/>
      <c r="HW23" s="450"/>
      <c r="HX23" s="450"/>
      <c r="HY23" s="450"/>
      <c r="HZ23" s="450"/>
      <c r="IA23" s="450"/>
      <c r="IB23" s="450"/>
      <c r="IC23" s="450"/>
      <c r="ID23" s="450"/>
      <c r="IE23" s="450"/>
      <c r="IF23" s="450"/>
      <c r="IG23" s="450"/>
      <c r="IH23" s="450"/>
      <c r="II23" s="450"/>
      <c r="IJ23" s="450"/>
      <c r="IK23" s="450"/>
      <c r="IL23" s="450"/>
      <c r="IM23" s="450"/>
      <c r="IN23" s="450"/>
      <c r="IO23" s="450"/>
      <c r="IP23" s="450"/>
      <c r="IQ23" s="450"/>
      <c r="IR23" s="450"/>
      <c r="IS23" s="450"/>
      <c r="IT23" s="450"/>
      <c r="IU23" s="450"/>
      <c r="IV23" s="450"/>
      <c r="IW23" s="450"/>
      <c r="IX23" s="450"/>
      <c r="IY23" s="450"/>
      <c r="IZ23" s="450"/>
    </row>
    <row r="24" s="378" customFormat="1" ht="11.8" customHeight="1" spans="1:260">
      <c r="A24" s="571" t="s">
        <v>92</v>
      </c>
      <c r="B24" s="559">
        <v>19319</v>
      </c>
      <c r="C24" s="561">
        <v>13336</v>
      </c>
      <c r="D24" s="561">
        <v>27291</v>
      </c>
      <c r="E24" s="561">
        <v>28025</v>
      </c>
      <c r="F24" s="423">
        <f t="shared" si="10"/>
        <v>102.689531347331</v>
      </c>
      <c r="G24" s="564">
        <f t="shared" si="11"/>
        <v>734</v>
      </c>
      <c r="H24" s="423">
        <f t="shared" si="12"/>
        <v>45.0644443294166</v>
      </c>
      <c r="I24" s="564">
        <f t="shared" si="13"/>
        <v>8706</v>
      </c>
      <c r="J24" s="591"/>
      <c r="K24" s="458" t="s">
        <v>48</v>
      </c>
      <c r="L24" s="448">
        <v>5019</v>
      </c>
      <c r="M24" s="448">
        <v>9885</v>
      </c>
      <c r="N24" s="448">
        <v>9889</v>
      </c>
      <c r="O24" s="448">
        <f>10631+57</f>
        <v>10688</v>
      </c>
      <c r="P24" s="423">
        <f t="shared" si="4"/>
        <v>108.079684497927</v>
      </c>
      <c r="Q24" s="564">
        <f t="shared" si="5"/>
        <v>799</v>
      </c>
      <c r="R24" s="423">
        <f t="shared" ref="R24:R29" si="14">O24/L24*100-100</f>
        <v>112.950787009364</v>
      </c>
      <c r="S24" s="564">
        <f t="shared" si="7"/>
        <v>5669</v>
      </c>
      <c r="T24" s="608"/>
      <c r="U24" s="450"/>
      <c r="V24" s="450"/>
      <c r="W24" s="450"/>
      <c r="X24" s="450"/>
      <c r="Y24" s="614"/>
      <c r="Z24" s="450"/>
      <c r="AA24" s="450"/>
      <c r="AB24" s="450"/>
      <c r="AC24" s="450"/>
      <c r="AD24" s="450"/>
      <c r="AE24" s="450"/>
      <c r="AF24" s="450"/>
      <c r="AG24" s="450"/>
      <c r="AH24" s="450"/>
      <c r="AI24" s="450"/>
      <c r="AJ24" s="450"/>
      <c r="AK24" s="450"/>
      <c r="AL24" s="450"/>
      <c r="AM24" s="450"/>
      <c r="AN24" s="450"/>
      <c r="AO24" s="450"/>
      <c r="AP24" s="450"/>
      <c r="AQ24" s="450"/>
      <c r="AR24" s="450"/>
      <c r="AS24" s="450"/>
      <c r="AT24" s="450"/>
      <c r="AU24" s="450"/>
      <c r="AV24" s="450"/>
      <c r="AW24" s="450"/>
      <c r="AX24" s="450"/>
      <c r="AY24" s="450"/>
      <c r="AZ24" s="450"/>
      <c r="BA24" s="450"/>
      <c r="BB24" s="450"/>
      <c r="BC24" s="450"/>
      <c r="BD24" s="450"/>
      <c r="BE24" s="450"/>
      <c r="BF24" s="450"/>
      <c r="BG24" s="450"/>
      <c r="BH24" s="450"/>
      <c r="BI24" s="450"/>
      <c r="BJ24" s="450"/>
      <c r="BK24" s="450"/>
      <c r="BL24" s="450"/>
      <c r="BM24" s="450"/>
      <c r="BN24" s="450"/>
      <c r="BO24" s="450"/>
      <c r="BP24" s="450"/>
      <c r="BQ24" s="450"/>
      <c r="BR24" s="450"/>
      <c r="BS24" s="450"/>
      <c r="BT24" s="450"/>
      <c r="BU24" s="450"/>
      <c r="BV24" s="450"/>
      <c r="BW24" s="450"/>
      <c r="BX24" s="450"/>
      <c r="BY24" s="450"/>
      <c r="BZ24" s="450"/>
      <c r="CA24" s="450"/>
      <c r="CB24" s="450"/>
      <c r="CC24" s="450"/>
      <c r="CD24" s="450"/>
      <c r="CE24" s="450"/>
      <c r="CF24" s="450"/>
      <c r="CG24" s="450"/>
      <c r="CH24" s="450"/>
      <c r="CI24" s="450"/>
      <c r="CJ24" s="450"/>
      <c r="CK24" s="450"/>
      <c r="CL24" s="450"/>
      <c r="CM24" s="450"/>
      <c r="CN24" s="450"/>
      <c r="CO24" s="450"/>
      <c r="CP24" s="450"/>
      <c r="CQ24" s="450"/>
      <c r="CR24" s="450"/>
      <c r="CS24" s="450"/>
      <c r="CT24" s="450"/>
      <c r="CU24" s="450"/>
      <c r="CV24" s="450"/>
      <c r="CW24" s="450"/>
      <c r="CX24" s="450"/>
      <c r="CY24" s="450"/>
      <c r="CZ24" s="450"/>
      <c r="DA24" s="450"/>
      <c r="DB24" s="450"/>
      <c r="DC24" s="450"/>
      <c r="DD24" s="450"/>
      <c r="DE24" s="450"/>
      <c r="DF24" s="450"/>
      <c r="DG24" s="450"/>
      <c r="DH24" s="450"/>
      <c r="DI24" s="450"/>
      <c r="DJ24" s="450"/>
      <c r="DK24" s="450"/>
      <c r="DL24" s="450"/>
      <c r="DM24" s="450"/>
      <c r="DN24" s="450"/>
      <c r="DO24" s="450"/>
      <c r="DP24" s="450"/>
      <c r="DQ24" s="450"/>
      <c r="DR24" s="450"/>
      <c r="DS24" s="450"/>
      <c r="DT24" s="450"/>
      <c r="DU24" s="450"/>
      <c r="DV24" s="450"/>
      <c r="DW24" s="450"/>
      <c r="DX24" s="450"/>
      <c r="DY24" s="450"/>
      <c r="DZ24" s="450"/>
      <c r="EA24" s="450"/>
      <c r="EB24" s="450"/>
      <c r="EC24" s="450"/>
      <c r="ED24" s="450"/>
      <c r="EE24" s="450"/>
      <c r="EF24" s="450"/>
      <c r="EG24" s="450"/>
      <c r="EH24" s="450"/>
      <c r="EI24" s="450"/>
      <c r="EJ24" s="450"/>
      <c r="EK24" s="450"/>
      <c r="EL24" s="450"/>
      <c r="EM24" s="450"/>
      <c r="EN24" s="450"/>
      <c r="EO24" s="450"/>
      <c r="EP24" s="450"/>
      <c r="EQ24" s="450"/>
      <c r="ER24" s="450"/>
      <c r="ES24" s="450"/>
      <c r="ET24" s="450"/>
      <c r="EU24" s="450"/>
      <c r="EV24" s="450"/>
      <c r="EW24" s="450"/>
      <c r="EX24" s="450"/>
      <c r="EY24" s="450"/>
      <c r="EZ24" s="450"/>
      <c r="FA24" s="450"/>
      <c r="FB24" s="450"/>
      <c r="FC24" s="450"/>
      <c r="FD24" s="450"/>
      <c r="FE24" s="450"/>
      <c r="FF24" s="450"/>
      <c r="FG24" s="450"/>
      <c r="FH24" s="450"/>
      <c r="FI24" s="450"/>
      <c r="FJ24" s="450"/>
      <c r="FK24" s="450"/>
      <c r="FL24" s="450"/>
      <c r="FM24" s="450"/>
      <c r="FN24" s="450"/>
      <c r="FO24" s="450"/>
      <c r="FP24" s="450"/>
      <c r="FQ24" s="450"/>
      <c r="FR24" s="450"/>
      <c r="FS24" s="450"/>
      <c r="FT24" s="450"/>
      <c r="FU24" s="450"/>
      <c r="FV24" s="450"/>
      <c r="FW24" s="450"/>
      <c r="FX24" s="450"/>
      <c r="FY24" s="450"/>
      <c r="FZ24" s="450"/>
      <c r="GA24" s="450"/>
      <c r="GB24" s="450"/>
      <c r="GC24" s="450"/>
      <c r="GD24" s="450"/>
      <c r="GE24" s="450"/>
      <c r="GF24" s="450"/>
      <c r="GG24" s="450"/>
      <c r="GH24" s="450"/>
      <c r="GI24" s="450"/>
      <c r="GJ24" s="450"/>
      <c r="GK24" s="450"/>
      <c r="GL24" s="450"/>
      <c r="GM24" s="450"/>
      <c r="GN24" s="450"/>
      <c r="GO24" s="450"/>
      <c r="GP24" s="450"/>
      <c r="GQ24" s="450"/>
      <c r="GR24" s="450"/>
      <c r="GS24" s="450"/>
      <c r="GT24" s="450"/>
      <c r="GU24" s="450"/>
      <c r="GV24" s="450"/>
      <c r="GW24" s="450"/>
      <c r="GX24" s="450"/>
      <c r="GY24" s="450"/>
      <c r="GZ24" s="450"/>
      <c r="HA24" s="450"/>
      <c r="HB24" s="450"/>
      <c r="HC24" s="450"/>
      <c r="HD24" s="450"/>
      <c r="HE24" s="450"/>
      <c r="HF24" s="450"/>
      <c r="HG24" s="450"/>
      <c r="HH24" s="450"/>
      <c r="HI24" s="450"/>
      <c r="HJ24" s="450"/>
      <c r="HK24" s="450"/>
      <c r="HL24" s="450"/>
      <c r="HM24" s="450"/>
      <c r="HN24" s="450"/>
      <c r="HO24" s="450"/>
      <c r="HP24" s="450"/>
      <c r="HQ24" s="450"/>
      <c r="HR24" s="450"/>
      <c r="HS24" s="450"/>
      <c r="HT24" s="450"/>
      <c r="HU24" s="450"/>
      <c r="HV24" s="450"/>
      <c r="HW24" s="450"/>
      <c r="HX24" s="450"/>
      <c r="HY24" s="450"/>
      <c r="HZ24" s="450"/>
      <c r="IA24" s="450"/>
      <c r="IB24" s="450"/>
      <c r="IC24" s="450"/>
      <c r="ID24" s="450"/>
      <c r="IE24" s="450"/>
      <c r="IF24" s="450"/>
      <c r="IG24" s="450"/>
      <c r="IH24" s="450"/>
      <c r="II24" s="450"/>
      <c r="IJ24" s="450"/>
      <c r="IK24" s="450"/>
      <c r="IL24" s="450"/>
      <c r="IM24" s="450"/>
      <c r="IN24" s="450"/>
      <c r="IO24" s="450"/>
      <c r="IP24" s="450"/>
      <c r="IQ24" s="450"/>
      <c r="IR24" s="450"/>
      <c r="IS24" s="450"/>
      <c r="IT24" s="450"/>
      <c r="IU24" s="450"/>
      <c r="IV24" s="450"/>
      <c r="IW24" s="450"/>
      <c r="IX24" s="450"/>
      <c r="IY24" s="450"/>
      <c r="IZ24" s="450"/>
    </row>
    <row r="25" s="378" customFormat="1" ht="11.8" customHeight="1" spans="1:260">
      <c r="A25" s="565" t="s">
        <v>93</v>
      </c>
      <c r="B25" s="559">
        <v>29052</v>
      </c>
      <c r="C25" s="561">
        <v>27590</v>
      </c>
      <c r="D25" s="561">
        <v>39232</v>
      </c>
      <c r="E25" s="561">
        <v>40850</v>
      </c>
      <c r="F25" s="423">
        <f t="shared" si="10"/>
        <v>104.124184339315</v>
      </c>
      <c r="G25" s="564"/>
      <c r="H25" s="423">
        <f t="shared" si="12"/>
        <v>40.6099407958144</v>
      </c>
      <c r="I25" s="564">
        <f t="shared" si="13"/>
        <v>11798</v>
      </c>
      <c r="J25" s="591"/>
      <c r="K25" s="458" t="s">
        <v>50</v>
      </c>
      <c r="L25" s="448">
        <v>14474</v>
      </c>
      <c r="M25" s="448">
        <v>16064</v>
      </c>
      <c r="N25" s="448">
        <v>16030</v>
      </c>
      <c r="O25" s="448">
        <f>17323+157</f>
        <v>17480</v>
      </c>
      <c r="P25" s="423">
        <f t="shared" si="4"/>
        <v>109.045539613225</v>
      </c>
      <c r="Q25" s="564">
        <f t="shared" si="5"/>
        <v>1450</v>
      </c>
      <c r="R25" s="423">
        <f t="shared" si="14"/>
        <v>20.7682741467459</v>
      </c>
      <c r="S25" s="564">
        <f t="shared" si="7"/>
        <v>3006</v>
      </c>
      <c r="T25" s="608"/>
      <c r="U25" s="450"/>
      <c r="V25" s="450"/>
      <c r="W25" s="450"/>
      <c r="X25" s="450"/>
      <c r="Y25" s="614"/>
      <c r="Z25" s="450"/>
      <c r="AA25" s="450"/>
      <c r="AB25" s="450"/>
      <c r="AC25" s="450"/>
      <c r="AD25" s="450"/>
      <c r="AE25" s="450"/>
      <c r="AF25" s="450"/>
      <c r="AG25" s="450"/>
      <c r="AH25" s="450"/>
      <c r="AI25" s="450"/>
      <c r="AJ25" s="450"/>
      <c r="AK25" s="450"/>
      <c r="AL25" s="450"/>
      <c r="AM25" s="450"/>
      <c r="AN25" s="450"/>
      <c r="AO25" s="450"/>
      <c r="AP25" s="450"/>
      <c r="AQ25" s="450"/>
      <c r="AR25" s="450"/>
      <c r="AS25" s="450"/>
      <c r="AT25" s="450"/>
      <c r="AU25" s="450"/>
      <c r="AV25" s="450"/>
      <c r="AW25" s="450"/>
      <c r="AX25" s="450"/>
      <c r="AY25" s="450"/>
      <c r="AZ25" s="450"/>
      <c r="BA25" s="450"/>
      <c r="BB25" s="450"/>
      <c r="BC25" s="450"/>
      <c r="BD25" s="450"/>
      <c r="BE25" s="450"/>
      <c r="BF25" s="450"/>
      <c r="BG25" s="450"/>
      <c r="BH25" s="450"/>
      <c r="BI25" s="450"/>
      <c r="BJ25" s="450"/>
      <c r="BK25" s="450"/>
      <c r="BL25" s="450"/>
      <c r="BM25" s="450"/>
      <c r="BN25" s="450"/>
      <c r="BO25" s="450"/>
      <c r="BP25" s="450"/>
      <c r="BQ25" s="450"/>
      <c r="BR25" s="450"/>
      <c r="BS25" s="450"/>
      <c r="BT25" s="450"/>
      <c r="BU25" s="450"/>
      <c r="BV25" s="450"/>
      <c r="BW25" s="450"/>
      <c r="BX25" s="450"/>
      <c r="BY25" s="450"/>
      <c r="BZ25" s="450"/>
      <c r="CA25" s="450"/>
      <c r="CB25" s="450"/>
      <c r="CC25" s="450"/>
      <c r="CD25" s="450"/>
      <c r="CE25" s="450"/>
      <c r="CF25" s="450"/>
      <c r="CG25" s="450"/>
      <c r="CH25" s="450"/>
      <c r="CI25" s="450"/>
      <c r="CJ25" s="450"/>
      <c r="CK25" s="450"/>
      <c r="CL25" s="450"/>
      <c r="CM25" s="450"/>
      <c r="CN25" s="450"/>
      <c r="CO25" s="450"/>
      <c r="CP25" s="450"/>
      <c r="CQ25" s="450"/>
      <c r="CR25" s="450"/>
      <c r="CS25" s="450"/>
      <c r="CT25" s="450"/>
      <c r="CU25" s="450"/>
      <c r="CV25" s="450"/>
      <c r="CW25" s="450"/>
      <c r="CX25" s="450"/>
      <c r="CY25" s="450"/>
      <c r="CZ25" s="450"/>
      <c r="DA25" s="450"/>
      <c r="DB25" s="450"/>
      <c r="DC25" s="450"/>
      <c r="DD25" s="450"/>
      <c r="DE25" s="450"/>
      <c r="DF25" s="450"/>
      <c r="DG25" s="450"/>
      <c r="DH25" s="450"/>
      <c r="DI25" s="450"/>
      <c r="DJ25" s="450"/>
      <c r="DK25" s="450"/>
      <c r="DL25" s="450"/>
      <c r="DM25" s="450"/>
      <c r="DN25" s="450"/>
      <c r="DO25" s="450"/>
      <c r="DP25" s="450"/>
      <c r="DQ25" s="450"/>
      <c r="DR25" s="450"/>
      <c r="DS25" s="450"/>
      <c r="DT25" s="450"/>
      <c r="DU25" s="450"/>
      <c r="DV25" s="450"/>
      <c r="DW25" s="450"/>
      <c r="DX25" s="450"/>
      <c r="DY25" s="450"/>
      <c r="DZ25" s="450"/>
      <c r="EA25" s="450"/>
      <c r="EB25" s="450"/>
      <c r="EC25" s="450"/>
      <c r="ED25" s="450"/>
      <c r="EE25" s="450"/>
      <c r="EF25" s="450"/>
      <c r="EG25" s="450"/>
      <c r="EH25" s="450"/>
      <c r="EI25" s="450"/>
      <c r="EJ25" s="450"/>
      <c r="EK25" s="450"/>
      <c r="EL25" s="450"/>
      <c r="EM25" s="450"/>
      <c r="EN25" s="450"/>
      <c r="EO25" s="450"/>
      <c r="EP25" s="450"/>
      <c r="EQ25" s="450"/>
      <c r="ER25" s="450"/>
      <c r="ES25" s="450"/>
      <c r="ET25" s="450"/>
      <c r="EU25" s="450"/>
      <c r="EV25" s="450"/>
      <c r="EW25" s="450"/>
      <c r="EX25" s="450"/>
      <c r="EY25" s="450"/>
      <c r="EZ25" s="450"/>
      <c r="FA25" s="450"/>
      <c r="FB25" s="450"/>
      <c r="FC25" s="450"/>
      <c r="FD25" s="450"/>
      <c r="FE25" s="450"/>
      <c r="FF25" s="450"/>
      <c r="FG25" s="450"/>
      <c r="FH25" s="450"/>
      <c r="FI25" s="450"/>
      <c r="FJ25" s="450"/>
      <c r="FK25" s="450"/>
      <c r="FL25" s="450"/>
      <c r="FM25" s="450"/>
      <c r="FN25" s="450"/>
      <c r="FO25" s="450"/>
      <c r="FP25" s="450"/>
      <c r="FQ25" s="450"/>
      <c r="FR25" s="450"/>
      <c r="FS25" s="450"/>
      <c r="FT25" s="450"/>
      <c r="FU25" s="450"/>
      <c r="FV25" s="450"/>
      <c r="FW25" s="450"/>
      <c r="FX25" s="450"/>
      <c r="FY25" s="450"/>
      <c r="FZ25" s="450"/>
      <c r="GA25" s="450"/>
      <c r="GB25" s="450"/>
      <c r="GC25" s="450"/>
      <c r="GD25" s="450"/>
      <c r="GE25" s="450"/>
      <c r="GF25" s="450"/>
      <c r="GG25" s="450"/>
      <c r="GH25" s="450"/>
      <c r="GI25" s="450"/>
      <c r="GJ25" s="450"/>
      <c r="GK25" s="450"/>
      <c r="GL25" s="450"/>
      <c r="GM25" s="450"/>
      <c r="GN25" s="450"/>
      <c r="GO25" s="450"/>
      <c r="GP25" s="450"/>
      <c r="GQ25" s="450"/>
      <c r="GR25" s="450"/>
      <c r="GS25" s="450"/>
      <c r="GT25" s="450"/>
      <c r="GU25" s="450"/>
      <c r="GV25" s="450"/>
      <c r="GW25" s="450"/>
      <c r="GX25" s="450"/>
      <c r="GY25" s="450"/>
      <c r="GZ25" s="450"/>
      <c r="HA25" s="450"/>
      <c r="HB25" s="450"/>
      <c r="HC25" s="450"/>
      <c r="HD25" s="450"/>
      <c r="HE25" s="450"/>
      <c r="HF25" s="450"/>
      <c r="HG25" s="450"/>
      <c r="HH25" s="450"/>
      <c r="HI25" s="450"/>
      <c r="HJ25" s="450"/>
      <c r="HK25" s="450"/>
      <c r="HL25" s="450"/>
      <c r="HM25" s="450"/>
      <c r="HN25" s="450"/>
      <c r="HO25" s="450"/>
      <c r="HP25" s="450"/>
      <c r="HQ25" s="450"/>
      <c r="HR25" s="450"/>
      <c r="HS25" s="450"/>
      <c r="HT25" s="450"/>
      <c r="HU25" s="450"/>
      <c r="HV25" s="450"/>
      <c r="HW25" s="450"/>
      <c r="HX25" s="450"/>
      <c r="HY25" s="450"/>
      <c r="HZ25" s="450"/>
      <c r="IA25" s="450"/>
      <c r="IB25" s="450"/>
      <c r="IC25" s="450"/>
      <c r="ID25" s="450"/>
      <c r="IE25" s="450"/>
      <c r="IF25" s="450"/>
      <c r="IG25" s="450"/>
      <c r="IH25" s="450"/>
      <c r="II25" s="450"/>
      <c r="IJ25" s="450"/>
      <c r="IK25" s="450"/>
      <c r="IL25" s="450"/>
      <c r="IM25" s="450"/>
      <c r="IN25" s="450"/>
      <c r="IO25" s="450"/>
      <c r="IP25" s="450"/>
      <c r="IQ25" s="450"/>
      <c r="IR25" s="450"/>
      <c r="IS25" s="450"/>
      <c r="IT25" s="450"/>
      <c r="IU25" s="450"/>
      <c r="IV25" s="450"/>
      <c r="IW25" s="450"/>
      <c r="IX25" s="450"/>
      <c r="IY25" s="450"/>
      <c r="IZ25" s="450"/>
    </row>
    <row r="26" s="378" customFormat="1" ht="11.8" customHeight="1" spans="1:260">
      <c r="A26" s="403" t="s">
        <v>57</v>
      </c>
      <c r="B26" s="559">
        <v>13640</v>
      </c>
      <c r="C26" s="561">
        <v>14553</v>
      </c>
      <c r="D26" s="561">
        <v>30572</v>
      </c>
      <c r="E26" s="561">
        <v>26318</v>
      </c>
      <c r="F26" s="423">
        <f t="shared" si="10"/>
        <v>86.085306816695</v>
      </c>
      <c r="G26" s="564">
        <f t="shared" si="11"/>
        <v>-4254</v>
      </c>
      <c r="H26" s="423">
        <f t="shared" si="12"/>
        <v>92.9472140762463</v>
      </c>
      <c r="I26" s="564">
        <f t="shared" si="13"/>
        <v>12678</v>
      </c>
      <c r="J26" s="591"/>
      <c r="K26" s="458" t="s">
        <v>52</v>
      </c>
      <c r="L26" s="448"/>
      <c r="M26" s="448">
        <v>1620</v>
      </c>
      <c r="N26" s="448">
        <v>1985</v>
      </c>
      <c r="O26" s="448">
        <f>2490+6</f>
        <v>2496</v>
      </c>
      <c r="P26" s="423">
        <f t="shared" si="4"/>
        <v>125.743073047859</v>
      </c>
      <c r="Q26" s="564">
        <f t="shared" si="5"/>
        <v>511</v>
      </c>
      <c r="R26" s="423"/>
      <c r="S26" s="564">
        <f t="shared" si="7"/>
        <v>2496</v>
      </c>
      <c r="T26" s="608"/>
      <c r="U26" s="450"/>
      <c r="V26" s="450"/>
      <c r="W26" s="450"/>
      <c r="X26" s="450"/>
      <c r="Y26" s="614"/>
      <c r="Z26" s="450"/>
      <c r="AA26" s="450"/>
      <c r="AB26" s="450"/>
      <c r="AC26" s="450"/>
      <c r="AD26" s="450"/>
      <c r="AE26" s="450"/>
      <c r="AF26" s="450"/>
      <c r="AG26" s="450"/>
      <c r="AH26" s="450"/>
      <c r="AI26" s="450"/>
      <c r="AJ26" s="450"/>
      <c r="AK26" s="450"/>
      <c r="AL26" s="450"/>
      <c r="AM26" s="450"/>
      <c r="AN26" s="450"/>
      <c r="AO26" s="450"/>
      <c r="AP26" s="450"/>
      <c r="AQ26" s="450"/>
      <c r="AR26" s="450"/>
      <c r="AS26" s="450"/>
      <c r="AT26" s="450"/>
      <c r="AU26" s="450"/>
      <c r="AV26" s="450"/>
      <c r="AW26" s="450"/>
      <c r="AX26" s="450"/>
      <c r="AY26" s="450"/>
      <c r="AZ26" s="450"/>
      <c r="BA26" s="450"/>
      <c r="BB26" s="450"/>
      <c r="BC26" s="450"/>
      <c r="BD26" s="450"/>
      <c r="BE26" s="450"/>
      <c r="BF26" s="450"/>
      <c r="BG26" s="450"/>
      <c r="BH26" s="450"/>
      <c r="BI26" s="450"/>
      <c r="BJ26" s="450"/>
      <c r="BK26" s="450"/>
      <c r="BL26" s="450"/>
      <c r="BM26" s="450"/>
      <c r="BN26" s="450"/>
      <c r="BO26" s="450"/>
      <c r="BP26" s="450"/>
      <c r="BQ26" s="450"/>
      <c r="BR26" s="450"/>
      <c r="BS26" s="450"/>
      <c r="BT26" s="450"/>
      <c r="BU26" s="450"/>
      <c r="BV26" s="450"/>
      <c r="BW26" s="450"/>
      <c r="BX26" s="450"/>
      <c r="BY26" s="450"/>
      <c r="BZ26" s="450"/>
      <c r="CA26" s="450"/>
      <c r="CB26" s="450"/>
      <c r="CC26" s="450"/>
      <c r="CD26" s="450"/>
      <c r="CE26" s="450"/>
      <c r="CF26" s="450"/>
      <c r="CG26" s="450"/>
      <c r="CH26" s="450"/>
      <c r="CI26" s="450"/>
      <c r="CJ26" s="450"/>
      <c r="CK26" s="450"/>
      <c r="CL26" s="450"/>
      <c r="CM26" s="450"/>
      <c r="CN26" s="450"/>
      <c r="CO26" s="450"/>
      <c r="CP26" s="450"/>
      <c r="CQ26" s="450"/>
      <c r="CR26" s="450"/>
      <c r="CS26" s="450"/>
      <c r="CT26" s="450"/>
      <c r="CU26" s="450"/>
      <c r="CV26" s="450"/>
      <c r="CW26" s="450"/>
      <c r="CX26" s="450"/>
      <c r="CY26" s="450"/>
      <c r="CZ26" s="450"/>
      <c r="DA26" s="450"/>
      <c r="DB26" s="450"/>
      <c r="DC26" s="450"/>
      <c r="DD26" s="450"/>
      <c r="DE26" s="450"/>
      <c r="DF26" s="450"/>
      <c r="DG26" s="450"/>
      <c r="DH26" s="450"/>
      <c r="DI26" s="450"/>
      <c r="DJ26" s="450"/>
      <c r="DK26" s="450"/>
      <c r="DL26" s="450"/>
      <c r="DM26" s="450"/>
      <c r="DN26" s="450"/>
      <c r="DO26" s="450"/>
      <c r="DP26" s="450"/>
      <c r="DQ26" s="450"/>
      <c r="DR26" s="450"/>
      <c r="DS26" s="450"/>
      <c r="DT26" s="450"/>
      <c r="DU26" s="450"/>
      <c r="DV26" s="450"/>
      <c r="DW26" s="450"/>
      <c r="DX26" s="450"/>
      <c r="DY26" s="450"/>
      <c r="DZ26" s="450"/>
      <c r="EA26" s="450"/>
      <c r="EB26" s="450"/>
      <c r="EC26" s="450"/>
      <c r="ED26" s="450"/>
      <c r="EE26" s="450"/>
      <c r="EF26" s="450"/>
      <c r="EG26" s="450"/>
      <c r="EH26" s="450"/>
      <c r="EI26" s="450"/>
      <c r="EJ26" s="450"/>
      <c r="EK26" s="450"/>
      <c r="EL26" s="450"/>
      <c r="EM26" s="450"/>
      <c r="EN26" s="450"/>
      <c r="EO26" s="450"/>
      <c r="EP26" s="450"/>
      <c r="EQ26" s="450"/>
      <c r="ER26" s="450"/>
      <c r="ES26" s="450"/>
      <c r="ET26" s="450"/>
      <c r="EU26" s="450"/>
      <c r="EV26" s="450"/>
      <c r="EW26" s="450"/>
      <c r="EX26" s="450"/>
      <c r="EY26" s="450"/>
      <c r="EZ26" s="450"/>
      <c r="FA26" s="450"/>
      <c r="FB26" s="450"/>
      <c r="FC26" s="450"/>
      <c r="FD26" s="450"/>
      <c r="FE26" s="450"/>
      <c r="FF26" s="450"/>
      <c r="FG26" s="450"/>
      <c r="FH26" s="450"/>
      <c r="FI26" s="450"/>
      <c r="FJ26" s="450"/>
      <c r="FK26" s="450"/>
      <c r="FL26" s="450"/>
      <c r="FM26" s="450"/>
      <c r="FN26" s="450"/>
      <c r="FO26" s="450"/>
      <c r="FP26" s="450"/>
      <c r="FQ26" s="450"/>
      <c r="FR26" s="450"/>
      <c r="FS26" s="450"/>
      <c r="FT26" s="450"/>
      <c r="FU26" s="450"/>
      <c r="FV26" s="450"/>
      <c r="FW26" s="450"/>
      <c r="FX26" s="450"/>
      <c r="FY26" s="450"/>
      <c r="FZ26" s="450"/>
      <c r="GA26" s="450"/>
      <c r="GB26" s="450"/>
      <c r="GC26" s="450"/>
      <c r="GD26" s="450"/>
      <c r="GE26" s="450"/>
      <c r="GF26" s="450"/>
      <c r="GG26" s="450"/>
      <c r="GH26" s="450"/>
      <c r="GI26" s="450"/>
      <c r="GJ26" s="450"/>
      <c r="GK26" s="450"/>
      <c r="GL26" s="450"/>
      <c r="GM26" s="450"/>
      <c r="GN26" s="450"/>
      <c r="GO26" s="450"/>
      <c r="GP26" s="450"/>
      <c r="GQ26" s="450"/>
      <c r="GR26" s="450"/>
      <c r="GS26" s="450"/>
      <c r="GT26" s="450"/>
      <c r="GU26" s="450"/>
      <c r="GV26" s="450"/>
      <c r="GW26" s="450"/>
      <c r="GX26" s="450"/>
      <c r="GY26" s="450"/>
      <c r="GZ26" s="450"/>
      <c r="HA26" s="450"/>
      <c r="HB26" s="450"/>
      <c r="HC26" s="450"/>
      <c r="HD26" s="450"/>
      <c r="HE26" s="450"/>
      <c r="HF26" s="450"/>
      <c r="HG26" s="450"/>
      <c r="HH26" s="450"/>
      <c r="HI26" s="450"/>
      <c r="HJ26" s="450"/>
      <c r="HK26" s="450"/>
      <c r="HL26" s="450"/>
      <c r="HM26" s="450"/>
      <c r="HN26" s="450"/>
      <c r="HO26" s="450"/>
      <c r="HP26" s="450"/>
      <c r="HQ26" s="450"/>
      <c r="HR26" s="450"/>
      <c r="HS26" s="450"/>
      <c r="HT26" s="450"/>
      <c r="HU26" s="450"/>
      <c r="HV26" s="450"/>
      <c r="HW26" s="450"/>
      <c r="HX26" s="450"/>
      <c r="HY26" s="450"/>
      <c r="HZ26" s="450"/>
      <c r="IA26" s="450"/>
      <c r="IB26" s="450"/>
      <c r="IC26" s="450"/>
      <c r="ID26" s="450"/>
      <c r="IE26" s="450"/>
      <c r="IF26" s="450"/>
      <c r="IG26" s="450"/>
      <c r="IH26" s="450"/>
      <c r="II26" s="450"/>
      <c r="IJ26" s="450"/>
      <c r="IK26" s="450"/>
      <c r="IL26" s="450"/>
      <c r="IM26" s="450"/>
      <c r="IN26" s="450"/>
      <c r="IO26" s="450"/>
      <c r="IP26" s="450"/>
      <c r="IQ26" s="450"/>
      <c r="IR26" s="450"/>
      <c r="IS26" s="450"/>
      <c r="IT26" s="450"/>
      <c r="IU26" s="450"/>
      <c r="IV26" s="450"/>
      <c r="IW26" s="450"/>
      <c r="IX26" s="450"/>
      <c r="IY26" s="450"/>
      <c r="IZ26" s="450"/>
    </row>
    <row r="27" s="378" customFormat="1" ht="11.8" customHeight="1" spans="1:260">
      <c r="A27" s="445"/>
      <c r="B27" s="559"/>
      <c r="C27" s="561"/>
      <c r="D27" s="561"/>
      <c r="E27" s="561"/>
      <c r="F27" s="423"/>
      <c r="G27" s="563"/>
      <c r="H27" s="423"/>
      <c r="I27" s="563"/>
      <c r="J27" s="591"/>
      <c r="K27" s="458" t="s">
        <v>54</v>
      </c>
      <c r="L27" s="595"/>
      <c r="M27" s="448">
        <v>15300</v>
      </c>
      <c r="N27" s="595"/>
      <c r="O27" s="595"/>
      <c r="P27" s="423"/>
      <c r="Q27" s="563"/>
      <c r="R27" s="423"/>
      <c r="S27" s="563"/>
      <c r="T27" s="608"/>
      <c r="U27" s="450"/>
      <c r="V27" s="450"/>
      <c r="W27" s="450"/>
      <c r="X27" s="450"/>
      <c r="Y27" s="614"/>
      <c r="Z27" s="450"/>
      <c r="AA27" s="450"/>
      <c r="AB27" s="450"/>
      <c r="AC27" s="450"/>
      <c r="AD27" s="450"/>
      <c r="AE27" s="450"/>
      <c r="AF27" s="450"/>
      <c r="AG27" s="450"/>
      <c r="AH27" s="450"/>
      <c r="AI27" s="450"/>
      <c r="AJ27" s="450"/>
      <c r="AK27" s="450"/>
      <c r="AL27" s="450"/>
      <c r="AM27" s="450"/>
      <c r="AN27" s="450"/>
      <c r="AO27" s="450"/>
      <c r="AP27" s="450"/>
      <c r="AQ27" s="450"/>
      <c r="AR27" s="450"/>
      <c r="AS27" s="450"/>
      <c r="AT27" s="450"/>
      <c r="AU27" s="450"/>
      <c r="AV27" s="450"/>
      <c r="AW27" s="450"/>
      <c r="AX27" s="450"/>
      <c r="AY27" s="450"/>
      <c r="AZ27" s="450"/>
      <c r="BA27" s="450"/>
      <c r="BB27" s="450"/>
      <c r="BC27" s="450"/>
      <c r="BD27" s="450"/>
      <c r="BE27" s="450"/>
      <c r="BF27" s="450"/>
      <c r="BG27" s="450"/>
      <c r="BH27" s="450"/>
      <c r="BI27" s="450"/>
      <c r="BJ27" s="450"/>
      <c r="BK27" s="450"/>
      <c r="BL27" s="450"/>
      <c r="BM27" s="450"/>
      <c r="BN27" s="450"/>
      <c r="BO27" s="450"/>
      <c r="BP27" s="450"/>
      <c r="BQ27" s="450"/>
      <c r="BR27" s="450"/>
      <c r="BS27" s="450"/>
      <c r="BT27" s="450"/>
      <c r="BU27" s="450"/>
      <c r="BV27" s="450"/>
      <c r="BW27" s="450"/>
      <c r="BX27" s="450"/>
      <c r="BY27" s="450"/>
      <c r="BZ27" s="450"/>
      <c r="CA27" s="450"/>
      <c r="CB27" s="450"/>
      <c r="CC27" s="450"/>
      <c r="CD27" s="450"/>
      <c r="CE27" s="450"/>
      <c r="CF27" s="450"/>
      <c r="CG27" s="450"/>
      <c r="CH27" s="450"/>
      <c r="CI27" s="450"/>
      <c r="CJ27" s="450"/>
      <c r="CK27" s="450"/>
      <c r="CL27" s="450"/>
      <c r="CM27" s="450"/>
      <c r="CN27" s="450"/>
      <c r="CO27" s="450"/>
      <c r="CP27" s="450"/>
      <c r="CQ27" s="450"/>
      <c r="CR27" s="450"/>
      <c r="CS27" s="450"/>
      <c r="CT27" s="450"/>
      <c r="CU27" s="450"/>
      <c r="CV27" s="450"/>
      <c r="CW27" s="450"/>
      <c r="CX27" s="450"/>
      <c r="CY27" s="450"/>
      <c r="CZ27" s="450"/>
      <c r="DA27" s="450"/>
      <c r="DB27" s="450"/>
      <c r="DC27" s="450"/>
      <c r="DD27" s="450"/>
      <c r="DE27" s="450"/>
      <c r="DF27" s="450"/>
      <c r="DG27" s="450"/>
      <c r="DH27" s="450"/>
      <c r="DI27" s="450"/>
      <c r="DJ27" s="450"/>
      <c r="DK27" s="450"/>
      <c r="DL27" s="450"/>
      <c r="DM27" s="450"/>
      <c r="DN27" s="450"/>
      <c r="DO27" s="450"/>
      <c r="DP27" s="450"/>
      <c r="DQ27" s="450"/>
      <c r="DR27" s="450"/>
      <c r="DS27" s="450"/>
      <c r="DT27" s="450"/>
      <c r="DU27" s="450"/>
      <c r="DV27" s="450"/>
      <c r="DW27" s="450"/>
      <c r="DX27" s="450"/>
      <c r="DY27" s="450"/>
      <c r="DZ27" s="450"/>
      <c r="EA27" s="450"/>
      <c r="EB27" s="450"/>
      <c r="EC27" s="450"/>
      <c r="ED27" s="450"/>
      <c r="EE27" s="450"/>
      <c r="EF27" s="450"/>
      <c r="EG27" s="450"/>
      <c r="EH27" s="450"/>
      <c r="EI27" s="450"/>
      <c r="EJ27" s="450"/>
      <c r="EK27" s="450"/>
      <c r="EL27" s="450"/>
      <c r="EM27" s="450"/>
      <c r="EN27" s="450"/>
      <c r="EO27" s="450"/>
      <c r="EP27" s="450"/>
      <c r="EQ27" s="450"/>
      <c r="ER27" s="450"/>
      <c r="ES27" s="450"/>
      <c r="ET27" s="450"/>
      <c r="EU27" s="450"/>
      <c r="EV27" s="450"/>
      <c r="EW27" s="450"/>
      <c r="EX27" s="450"/>
      <c r="EY27" s="450"/>
      <c r="EZ27" s="450"/>
      <c r="FA27" s="450"/>
      <c r="FB27" s="450"/>
      <c r="FC27" s="450"/>
      <c r="FD27" s="450"/>
      <c r="FE27" s="450"/>
      <c r="FF27" s="450"/>
      <c r="FG27" s="450"/>
      <c r="FH27" s="450"/>
      <c r="FI27" s="450"/>
      <c r="FJ27" s="450"/>
      <c r="FK27" s="450"/>
      <c r="FL27" s="450"/>
      <c r="FM27" s="450"/>
      <c r="FN27" s="450"/>
      <c r="FO27" s="450"/>
      <c r="FP27" s="450"/>
      <c r="FQ27" s="450"/>
      <c r="FR27" s="450"/>
      <c r="FS27" s="450"/>
      <c r="FT27" s="450"/>
      <c r="FU27" s="450"/>
      <c r="FV27" s="450"/>
      <c r="FW27" s="450"/>
      <c r="FX27" s="450"/>
      <c r="FY27" s="450"/>
      <c r="FZ27" s="450"/>
      <c r="GA27" s="450"/>
      <c r="GB27" s="450"/>
      <c r="GC27" s="450"/>
      <c r="GD27" s="450"/>
      <c r="GE27" s="450"/>
      <c r="GF27" s="450"/>
      <c r="GG27" s="450"/>
      <c r="GH27" s="450"/>
      <c r="GI27" s="450"/>
      <c r="GJ27" s="450"/>
      <c r="GK27" s="450"/>
      <c r="GL27" s="450"/>
      <c r="GM27" s="450"/>
      <c r="GN27" s="450"/>
      <c r="GO27" s="450"/>
      <c r="GP27" s="450"/>
      <c r="GQ27" s="450"/>
      <c r="GR27" s="450"/>
      <c r="GS27" s="450"/>
      <c r="GT27" s="450"/>
      <c r="GU27" s="450"/>
      <c r="GV27" s="450"/>
      <c r="GW27" s="450"/>
      <c r="GX27" s="450"/>
      <c r="GY27" s="450"/>
      <c r="GZ27" s="450"/>
      <c r="HA27" s="450"/>
      <c r="HB27" s="450"/>
      <c r="HC27" s="450"/>
      <c r="HD27" s="450"/>
      <c r="HE27" s="450"/>
      <c r="HF27" s="450"/>
      <c r="HG27" s="450"/>
      <c r="HH27" s="450"/>
      <c r="HI27" s="450"/>
      <c r="HJ27" s="450"/>
      <c r="HK27" s="450"/>
      <c r="HL27" s="450"/>
      <c r="HM27" s="450"/>
      <c r="HN27" s="450"/>
      <c r="HO27" s="450"/>
      <c r="HP27" s="450"/>
      <c r="HQ27" s="450"/>
      <c r="HR27" s="450"/>
      <c r="HS27" s="450"/>
      <c r="HT27" s="450"/>
      <c r="HU27" s="450"/>
      <c r="HV27" s="450"/>
      <c r="HW27" s="450"/>
      <c r="HX27" s="450"/>
      <c r="HY27" s="450"/>
      <c r="HZ27" s="450"/>
      <c r="IA27" s="450"/>
      <c r="IB27" s="450"/>
      <c r="IC27" s="450"/>
      <c r="ID27" s="450"/>
      <c r="IE27" s="450"/>
      <c r="IF27" s="450"/>
      <c r="IG27" s="450"/>
      <c r="IH27" s="450"/>
      <c r="II27" s="450"/>
      <c r="IJ27" s="450"/>
      <c r="IK27" s="450"/>
      <c r="IL27" s="450"/>
      <c r="IM27" s="450"/>
      <c r="IN27" s="450"/>
      <c r="IO27" s="450"/>
      <c r="IP27" s="450"/>
      <c r="IQ27" s="450"/>
      <c r="IR27" s="450"/>
      <c r="IS27" s="450"/>
      <c r="IT27" s="450"/>
      <c r="IU27" s="450"/>
      <c r="IV27" s="450"/>
      <c r="IW27" s="450"/>
      <c r="IX27" s="450"/>
      <c r="IY27" s="450"/>
      <c r="IZ27" s="450"/>
    </row>
    <row r="28" s="378" customFormat="1" ht="11.8" customHeight="1" spans="1:260">
      <c r="A28" s="445"/>
      <c r="B28" s="572"/>
      <c r="C28" s="561"/>
      <c r="D28" s="561"/>
      <c r="E28" s="561"/>
      <c r="F28" s="423"/>
      <c r="G28" s="563"/>
      <c r="H28" s="423"/>
      <c r="I28" s="563"/>
      <c r="J28" s="591"/>
      <c r="K28" s="458" t="s">
        <v>56</v>
      </c>
      <c r="L28" s="448">
        <v>13155</v>
      </c>
      <c r="M28" s="448">
        <v>15135</v>
      </c>
      <c r="N28" s="448">
        <v>14314</v>
      </c>
      <c r="O28" s="448">
        <v>14447</v>
      </c>
      <c r="P28" s="395">
        <f t="shared" ref="P28:P31" si="15">+O28/N28*100</f>
        <v>100.92916026268</v>
      </c>
      <c r="Q28" s="563">
        <f t="shared" si="5"/>
        <v>133</v>
      </c>
      <c r="R28" s="423">
        <f t="shared" si="14"/>
        <v>9.82136069935386</v>
      </c>
      <c r="S28" s="564">
        <f t="shared" si="7"/>
        <v>1292</v>
      </c>
      <c r="T28" s="608"/>
      <c r="U28" s="450"/>
      <c r="V28" s="450"/>
      <c r="W28" s="450"/>
      <c r="X28" s="450"/>
      <c r="Y28" s="614"/>
      <c r="Z28" s="450"/>
      <c r="AA28" s="450"/>
      <c r="AB28" s="450"/>
      <c r="AC28" s="450"/>
      <c r="AD28" s="450"/>
      <c r="AE28" s="450"/>
      <c r="AF28" s="450"/>
      <c r="AG28" s="450"/>
      <c r="AH28" s="450"/>
      <c r="AI28" s="450"/>
      <c r="AJ28" s="450"/>
      <c r="AK28" s="450"/>
      <c r="AL28" s="450"/>
      <c r="AM28" s="450"/>
      <c r="AN28" s="450"/>
      <c r="AO28" s="450"/>
      <c r="AP28" s="450"/>
      <c r="AQ28" s="450"/>
      <c r="AR28" s="450"/>
      <c r="AS28" s="450"/>
      <c r="AT28" s="450"/>
      <c r="AU28" s="450"/>
      <c r="AV28" s="450"/>
      <c r="AW28" s="450"/>
      <c r="AX28" s="450"/>
      <c r="AY28" s="450"/>
      <c r="AZ28" s="450"/>
      <c r="BA28" s="450"/>
      <c r="BB28" s="450"/>
      <c r="BC28" s="450"/>
      <c r="BD28" s="450"/>
      <c r="BE28" s="450"/>
      <c r="BF28" s="450"/>
      <c r="BG28" s="450"/>
      <c r="BH28" s="450"/>
      <c r="BI28" s="450"/>
      <c r="BJ28" s="450"/>
      <c r="BK28" s="450"/>
      <c r="BL28" s="450"/>
      <c r="BM28" s="450"/>
      <c r="BN28" s="450"/>
      <c r="BO28" s="450"/>
      <c r="BP28" s="450"/>
      <c r="BQ28" s="450"/>
      <c r="BR28" s="450"/>
      <c r="BS28" s="450"/>
      <c r="BT28" s="450"/>
      <c r="BU28" s="450"/>
      <c r="BV28" s="450"/>
      <c r="BW28" s="450"/>
      <c r="BX28" s="450"/>
      <c r="BY28" s="450"/>
      <c r="BZ28" s="450"/>
      <c r="CA28" s="450"/>
      <c r="CB28" s="450"/>
      <c r="CC28" s="450"/>
      <c r="CD28" s="450"/>
      <c r="CE28" s="450"/>
      <c r="CF28" s="450"/>
      <c r="CG28" s="450"/>
      <c r="CH28" s="450"/>
      <c r="CI28" s="450"/>
      <c r="CJ28" s="450"/>
      <c r="CK28" s="450"/>
      <c r="CL28" s="450"/>
      <c r="CM28" s="450"/>
      <c r="CN28" s="450"/>
      <c r="CO28" s="450"/>
      <c r="CP28" s="450"/>
      <c r="CQ28" s="450"/>
      <c r="CR28" s="450"/>
      <c r="CS28" s="450"/>
      <c r="CT28" s="450"/>
      <c r="CU28" s="450"/>
      <c r="CV28" s="450"/>
      <c r="CW28" s="450"/>
      <c r="CX28" s="450"/>
      <c r="CY28" s="450"/>
      <c r="CZ28" s="450"/>
      <c r="DA28" s="450"/>
      <c r="DB28" s="450"/>
      <c r="DC28" s="450"/>
      <c r="DD28" s="450"/>
      <c r="DE28" s="450"/>
      <c r="DF28" s="450"/>
      <c r="DG28" s="450"/>
      <c r="DH28" s="450"/>
      <c r="DI28" s="450"/>
      <c r="DJ28" s="450"/>
      <c r="DK28" s="450"/>
      <c r="DL28" s="450"/>
      <c r="DM28" s="450"/>
      <c r="DN28" s="450"/>
      <c r="DO28" s="450"/>
      <c r="DP28" s="450"/>
      <c r="DQ28" s="450"/>
      <c r="DR28" s="450"/>
      <c r="DS28" s="450"/>
      <c r="DT28" s="450"/>
      <c r="DU28" s="450"/>
      <c r="DV28" s="450"/>
      <c r="DW28" s="450"/>
      <c r="DX28" s="450"/>
      <c r="DY28" s="450"/>
      <c r="DZ28" s="450"/>
      <c r="EA28" s="450"/>
      <c r="EB28" s="450"/>
      <c r="EC28" s="450"/>
      <c r="ED28" s="450"/>
      <c r="EE28" s="450"/>
      <c r="EF28" s="450"/>
      <c r="EG28" s="450"/>
      <c r="EH28" s="450"/>
      <c r="EI28" s="450"/>
      <c r="EJ28" s="450"/>
      <c r="EK28" s="450"/>
      <c r="EL28" s="450"/>
      <c r="EM28" s="450"/>
      <c r="EN28" s="450"/>
      <c r="EO28" s="450"/>
      <c r="EP28" s="450"/>
      <c r="EQ28" s="450"/>
      <c r="ER28" s="450"/>
      <c r="ES28" s="450"/>
      <c r="ET28" s="450"/>
      <c r="EU28" s="450"/>
      <c r="EV28" s="450"/>
      <c r="EW28" s="450"/>
      <c r="EX28" s="450"/>
      <c r="EY28" s="450"/>
      <c r="EZ28" s="450"/>
      <c r="FA28" s="450"/>
      <c r="FB28" s="450"/>
      <c r="FC28" s="450"/>
      <c r="FD28" s="450"/>
      <c r="FE28" s="450"/>
      <c r="FF28" s="450"/>
      <c r="FG28" s="450"/>
      <c r="FH28" s="450"/>
      <c r="FI28" s="450"/>
      <c r="FJ28" s="450"/>
      <c r="FK28" s="450"/>
      <c r="FL28" s="450"/>
      <c r="FM28" s="450"/>
      <c r="FN28" s="450"/>
      <c r="FO28" s="450"/>
      <c r="FP28" s="450"/>
      <c r="FQ28" s="450"/>
      <c r="FR28" s="450"/>
      <c r="FS28" s="450"/>
      <c r="FT28" s="450"/>
      <c r="FU28" s="450"/>
      <c r="FV28" s="450"/>
      <c r="FW28" s="450"/>
      <c r="FX28" s="450"/>
      <c r="FY28" s="450"/>
      <c r="FZ28" s="450"/>
      <c r="GA28" s="450"/>
      <c r="GB28" s="450"/>
      <c r="GC28" s="450"/>
      <c r="GD28" s="450"/>
      <c r="GE28" s="450"/>
      <c r="GF28" s="450"/>
      <c r="GG28" s="450"/>
      <c r="GH28" s="450"/>
      <c r="GI28" s="450"/>
      <c r="GJ28" s="450"/>
      <c r="GK28" s="450"/>
      <c r="GL28" s="450"/>
      <c r="GM28" s="450"/>
      <c r="GN28" s="450"/>
      <c r="GO28" s="450"/>
      <c r="GP28" s="450"/>
      <c r="GQ28" s="450"/>
      <c r="GR28" s="450"/>
      <c r="GS28" s="450"/>
      <c r="GT28" s="450"/>
      <c r="GU28" s="450"/>
      <c r="GV28" s="450"/>
      <c r="GW28" s="450"/>
      <c r="GX28" s="450"/>
      <c r="GY28" s="450"/>
      <c r="GZ28" s="450"/>
      <c r="HA28" s="450"/>
      <c r="HB28" s="450"/>
      <c r="HC28" s="450"/>
      <c r="HD28" s="450"/>
      <c r="HE28" s="450"/>
      <c r="HF28" s="450"/>
      <c r="HG28" s="450"/>
      <c r="HH28" s="450"/>
      <c r="HI28" s="450"/>
      <c r="HJ28" s="450"/>
      <c r="HK28" s="450"/>
      <c r="HL28" s="450"/>
      <c r="HM28" s="450"/>
      <c r="HN28" s="450"/>
      <c r="HO28" s="450"/>
      <c r="HP28" s="450"/>
      <c r="HQ28" s="450"/>
      <c r="HR28" s="450"/>
      <c r="HS28" s="450"/>
      <c r="HT28" s="450"/>
      <c r="HU28" s="450"/>
      <c r="HV28" s="450"/>
      <c r="HW28" s="450"/>
      <c r="HX28" s="450"/>
      <c r="HY28" s="450"/>
      <c r="HZ28" s="450"/>
      <c r="IA28" s="450"/>
      <c r="IB28" s="450"/>
      <c r="IC28" s="450"/>
      <c r="ID28" s="450"/>
      <c r="IE28" s="450"/>
      <c r="IF28" s="450"/>
      <c r="IG28" s="450"/>
      <c r="IH28" s="450"/>
      <c r="II28" s="450"/>
      <c r="IJ28" s="450"/>
      <c r="IK28" s="450"/>
      <c r="IL28" s="450"/>
      <c r="IM28" s="450"/>
      <c r="IN28" s="450"/>
      <c r="IO28" s="450"/>
      <c r="IP28" s="450"/>
      <c r="IQ28" s="450"/>
      <c r="IR28" s="450"/>
      <c r="IS28" s="450"/>
      <c r="IT28" s="450"/>
      <c r="IU28" s="450"/>
      <c r="IV28" s="450"/>
      <c r="IW28" s="450"/>
      <c r="IX28" s="450"/>
      <c r="IY28" s="450"/>
      <c r="IZ28" s="450"/>
    </row>
    <row r="29" s="378" customFormat="1" ht="11.8" customHeight="1" spans="1:260">
      <c r="A29" s="445"/>
      <c r="B29" s="572"/>
      <c r="C29" s="561"/>
      <c r="D29" s="561"/>
      <c r="E29" s="561"/>
      <c r="F29" s="423"/>
      <c r="G29" s="563"/>
      <c r="H29" s="423"/>
      <c r="I29" s="563"/>
      <c r="J29" s="591"/>
      <c r="K29" s="458" t="s">
        <v>58</v>
      </c>
      <c r="L29" s="448">
        <v>290</v>
      </c>
      <c r="M29" s="448">
        <v>31895</v>
      </c>
      <c r="N29" s="448">
        <v>7570</v>
      </c>
      <c r="O29" s="595">
        <f>472+40</f>
        <v>512</v>
      </c>
      <c r="P29" s="395">
        <f t="shared" si="15"/>
        <v>6.76354029062087</v>
      </c>
      <c r="Q29" s="564">
        <f t="shared" si="5"/>
        <v>-7058</v>
      </c>
      <c r="R29" s="423">
        <f t="shared" si="14"/>
        <v>76.551724137931</v>
      </c>
      <c r="S29" s="563">
        <f t="shared" si="7"/>
        <v>222</v>
      </c>
      <c r="T29" s="608"/>
      <c r="U29" s="450"/>
      <c r="V29" s="450"/>
      <c r="W29" s="450"/>
      <c r="X29" s="450"/>
      <c r="Y29" s="614"/>
      <c r="Z29" s="450"/>
      <c r="AA29" s="450"/>
      <c r="AB29" s="450"/>
      <c r="AC29" s="450"/>
      <c r="AD29" s="450"/>
      <c r="AE29" s="450"/>
      <c r="AF29" s="450"/>
      <c r="AG29" s="450"/>
      <c r="AH29" s="450"/>
      <c r="AI29" s="450"/>
      <c r="AJ29" s="450"/>
      <c r="AK29" s="450"/>
      <c r="AL29" s="450"/>
      <c r="AM29" s="450"/>
      <c r="AN29" s="450"/>
      <c r="AO29" s="450"/>
      <c r="AP29" s="450"/>
      <c r="AQ29" s="450"/>
      <c r="AR29" s="450"/>
      <c r="AS29" s="450"/>
      <c r="AT29" s="450"/>
      <c r="AU29" s="450"/>
      <c r="AV29" s="450"/>
      <c r="AW29" s="450"/>
      <c r="AX29" s="450"/>
      <c r="AY29" s="450"/>
      <c r="AZ29" s="450"/>
      <c r="BA29" s="450"/>
      <c r="BB29" s="450"/>
      <c r="BC29" s="450"/>
      <c r="BD29" s="450"/>
      <c r="BE29" s="450"/>
      <c r="BF29" s="450"/>
      <c r="BG29" s="450"/>
      <c r="BH29" s="450"/>
      <c r="BI29" s="450"/>
      <c r="BJ29" s="450"/>
      <c r="BK29" s="450"/>
      <c r="BL29" s="450"/>
      <c r="BM29" s="450"/>
      <c r="BN29" s="450"/>
      <c r="BO29" s="450"/>
      <c r="BP29" s="450"/>
      <c r="BQ29" s="450"/>
      <c r="BR29" s="450"/>
      <c r="BS29" s="450"/>
      <c r="BT29" s="450"/>
      <c r="BU29" s="450"/>
      <c r="BV29" s="450"/>
      <c r="BW29" s="450"/>
      <c r="BX29" s="450"/>
      <c r="BY29" s="450"/>
      <c r="BZ29" s="450"/>
      <c r="CA29" s="450"/>
      <c r="CB29" s="450"/>
      <c r="CC29" s="450"/>
      <c r="CD29" s="450"/>
      <c r="CE29" s="450"/>
      <c r="CF29" s="450"/>
      <c r="CG29" s="450"/>
      <c r="CH29" s="450"/>
      <c r="CI29" s="450"/>
      <c r="CJ29" s="450"/>
      <c r="CK29" s="450"/>
      <c r="CL29" s="450"/>
      <c r="CM29" s="450"/>
      <c r="CN29" s="450"/>
      <c r="CO29" s="450"/>
      <c r="CP29" s="450"/>
      <c r="CQ29" s="450"/>
      <c r="CR29" s="450"/>
      <c r="CS29" s="450"/>
      <c r="CT29" s="450"/>
      <c r="CU29" s="450"/>
      <c r="CV29" s="450"/>
      <c r="CW29" s="450"/>
      <c r="CX29" s="450"/>
      <c r="CY29" s="450"/>
      <c r="CZ29" s="450"/>
      <c r="DA29" s="450"/>
      <c r="DB29" s="450"/>
      <c r="DC29" s="450"/>
      <c r="DD29" s="450"/>
      <c r="DE29" s="450"/>
      <c r="DF29" s="450"/>
      <c r="DG29" s="450"/>
      <c r="DH29" s="450"/>
      <c r="DI29" s="450"/>
      <c r="DJ29" s="450"/>
      <c r="DK29" s="450"/>
      <c r="DL29" s="450"/>
      <c r="DM29" s="450"/>
      <c r="DN29" s="450"/>
      <c r="DO29" s="450"/>
      <c r="DP29" s="450"/>
      <c r="DQ29" s="450"/>
      <c r="DR29" s="450"/>
      <c r="DS29" s="450"/>
      <c r="DT29" s="450"/>
      <c r="DU29" s="450"/>
      <c r="DV29" s="450"/>
      <c r="DW29" s="450"/>
      <c r="DX29" s="450"/>
      <c r="DY29" s="450"/>
      <c r="DZ29" s="450"/>
      <c r="EA29" s="450"/>
      <c r="EB29" s="450"/>
      <c r="EC29" s="450"/>
      <c r="ED29" s="450"/>
      <c r="EE29" s="450"/>
      <c r="EF29" s="450"/>
      <c r="EG29" s="450"/>
      <c r="EH29" s="450"/>
      <c r="EI29" s="450"/>
      <c r="EJ29" s="450"/>
      <c r="EK29" s="450"/>
      <c r="EL29" s="450"/>
      <c r="EM29" s="450"/>
      <c r="EN29" s="450"/>
      <c r="EO29" s="450"/>
      <c r="EP29" s="450"/>
      <c r="EQ29" s="450"/>
      <c r="ER29" s="450"/>
      <c r="ES29" s="450"/>
      <c r="ET29" s="450"/>
      <c r="EU29" s="450"/>
      <c r="EV29" s="450"/>
      <c r="EW29" s="450"/>
      <c r="EX29" s="450"/>
      <c r="EY29" s="450"/>
      <c r="EZ29" s="450"/>
      <c r="FA29" s="450"/>
      <c r="FB29" s="450"/>
      <c r="FC29" s="450"/>
      <c r="FD29" s="450"/>
      <c r="FE29" s="450"/>
      <c r="FF29" s="450"/>
      <c r="FG29" s="450"/>
      <c r="FH29" s="450"/>
      <c r="FI29" s="450"/>
      <c r="FJ29" s="450"/>
      <c r="FK29" s="450"/>
      <c r="FL29" s="450"/>
      <c r="FM29" s="450"/>
      <c r="FN29" s="450"/>
      <c r="FO29" s="450"/>
      <c r="FP29" s="450"/>
      <c r="FQ29" s="450"/>
      <c r="FR29" s="450"/>
      <c r="FS29" s="450"/>
      <c r="FT29" s="450"/>
      <c r="FU29" s="450"/>
      <c r="FV29" s="450"/>
      <c r="FW29" s="450"/>
      <c r="FX29" s="450"/>
      <c r="FY29" s="450"/>
      <c r="FZ29" s="450"/>
      <c r="GA29" s="450"/>
      <c r="GB29" s="450"/>
      <c r="GC29" s="450"/>
      <c r="GD29" s="450"/>
      <c r="GE29" s="450"/>
      <c r="GF29" s="450"/>
      <c r="GG29" s="450"/>
      <c r="GH29" s="450"/>
      <c r="GI29" s="450"/>
      <c r="GJ29" s="450"/>
      <c r="GK29" s="450"/>
      <c r="GL29" s="450"/>
      <c r="GM29" s="450"/>
      <c r="GN29" s="450"/>
      <c r="GO29" s="450"/>
      <c r="GP29" s="450"/>
      <c r="GQ29" s="450"/>
      <c r="GR29" s="450"/>
      <c r="GS29" s="450"/>
      <c r="GT29" s="450"/>
      <c r="GU29" s="450"/>
      <c r="GV29" s="450"/>
      <c r="GW29" s="450"/>
      <c r="GX29" s="450"/>
      <c r="GY29" s="450"/>
      <c r="GZ29" s="450"/>
      <c r="HA29" s="450"/>
      <c r="HB29" s="450"/>
      <c r="HC29" s="450"/>
      <c r="HD29" s="450"/>
      <c r="HE29" s="450"/>
      <c r="HF29" s="450"/>
      <c r="HG29" s="450"/>
      <c r="HH29" s="450"/>
      <c r="HI29" s="450"/>
      <c r="HJ29" s="450"/>
      <c r="HK29" s="450"/>
      <c r="HL29" s="450"/>
      <c r="HM29" s="450"/>
      <c r="HN29" s="450"/>
      <c r="HO29" s="450"/>
      <c r="HP29" s="450"/>
      <c r="HQ29" s="450"/>
      <c r="HR29" s="450"/>
      <c r="HS29" s="450"/>
      <c r="HT29" s="450"/>
      <c r="HU29" s="450"/>
      <c r="HV29" s="450"/>
      <c r="HW29" s="450"/>
      <c r="HX29" s="450"/>
      <c r="HY29" s="450"/>
      <c r="HZ29" s="450"/>
      <c r="IA29" s="450"/>
      <c r="IB29" s="450"/>
      <c r="IC29" s="450"/>
      <c r="ID29" s="450"/>
      <c r="IE29" s="450"/>
      <c r="IF29" s="450"/>
      <c r="IG29" s="450"/>
      <c r="IH29" s="450"/>
      <c r="II29" s="450"/>
      <c r="IJ29" s="450"/>
      <c r="IK29" s="450"/>
      <c r="IL29" s="450"/>
      <c r="IM29" s="450"/>
      <c r="IN29" s="450"/>
      <c r="IO29" s="450"/>
      <c r="IP29" s="450"/>
      <c r="IQ29" s="450"/>
      <c r="IR29" s="450"/>
      <c r="IS29" s="450"/>
      <c r="IT29" s="450"/>
      <c r="IU29" s="450"/>
      <c r="IV29" s="450"/>
      <c r="IW29" s="450"/>
      <c r="IX29" s="450"/>
      <c r="IY29" s="450"/>
      <c r="IZ29" s="450"/>
    </row>
    <row r="30" s="378" customFormat="1" ht="11.8" customHeight="1" spans="1:260">
      <c r="A30" s="445"/>
      <c r="B30" s="572"/>
      <c r="C30" s="561"/>
      <c r="D30" s="561"/>
      <c r="E30" s="561"/>
      <c r="F30" s="423"/>
      <c r="G30" s="563"/>
      <c r="H30" s="423"/>
      <c r="I30" s="563"/>
      <c r="J30" s="591"/>
      <c r="K30" s="458"/>
      <c r="L30" s="448"/>
      <c r="M30" s="448"/>
      <c r="N30" s="448"/>
      <c r="O30" s="595"/>
      <c r="P30" s="395"/>
      <c r="Q30" s="563"/>
      <c r="R30" s="423"/>
      <c r="S30" s="563"/>
      <c r="T30" s="608"/>
      <c r="U30" s="450"/>
      <c r="V30" s="450"/>
      <c r="W30" s="450"/>
      <c r="X30" s="450"/>
      <c r="Y30" s="614"/>
      <c r="Z30" s="450"/>
      <c r="AA30" s="450"/>
      <c r="AB30" s="450"/>
      <c r="AC30" s="450"/>
      <c r="AD30" s="450"/>
      <c r="AE30" s="450"/>
      <c r="AF30" s="450"/>
      <c r="AG30" s="450"/>
      <c r="AH30" s="450"/>
      <c r="AI30" s="450"/>
      <c r="AJ30" s="450"/>
      <c r="AK30" s="450"/>
      <c r="AL30" s="450"/>
      <c r="AM30" s="450"/>
      <c r="AN30" s="450"/>
      <c r="AO30" s="450"/>
      <c r="AP30" s="450"/>
      <c r="AQ30" s="450"/>
      <c r="AR30" s="450"/>
      <c r="AS30" s="450"/>
      <c r="AT30" s="450"/>
      <c r="AU30" s="450"/>
      <c r="AV30" s="450"/>
      <c r="AW30" s="450"/>
      <c r="AX30" s="450"/>
      <c r="AY30" s="450"/>
      <c r="AZ30" s="450"/>
      <c r="BA30" s="450"/>
      <c r="BB30" s="450"/>
      <c r="BC30" s="450"/>
      <c r="BD30" s="450"/>
      <c r="BE30" s="450"/>
      <c r="BF30" s="450"/>
      <c r="BG30" s="450"/>
      <c r="BH30" s="450"/>
      <c r="BI30" s="450"/>
      <c r="BJ30" s="450"/>
      <c r="BK30" s="450"/>
      <c r="BL30" s="450"/>
      <c r="BM30" s="450"/>
      <c r="BN30" s="450"/>
      <c r="BO30" s="450"/>
      <c r="BP30" s="450"/>
      <c r="BQ30" s="450"/>
      <c r="BR30" s="450"/>
      <c r="BS30" s="450"/>
      <c r="BT30" s="450"/>
      <c r="BU30" s="450"/>
      <c r="BV30" s="450"/>
      <c r="BW30" s="450"/>
      <c r="BX30" s="450"/>
      <c r="BY30" s="450"/>
      <c r="BZ30" s="450"/>
      <c r="CA30" s="450"/>
      <c r="CB30" s="450"/>
      <c r="CC30" s="450"/>
      <c r="CD30" s="450"/>
      <c r="CE30" s="450"/>
      <c r="CF30" s="450"/>
      <c r="CG30" s="450"/>
      <c r="CH30" s="450"/>
      <c r="CI30" s="450"/>
      <c r="CJ30" s="450"/>
      <c r="CK30" s="450"/>
      <c r="CL30" s="450"/>
      <c r="CM30" s="450"/>
      <c r="CN30" s="450"/>
      <c r="CO30" s="450"/>
      <c r="CP30" s="450"/>
      <c r="CQ30" s="450"/>
      <c r="CR30" s="450"/>
      <c r="CS30" s="450"/>
      <c r="CT30" s="450"/>
      <c r="CU30" s="450"/>
      <c r="CV30" s="450"/>
      <c r="CW30" s="450"/>
      <c r="CX30" s="450"/>
      <c r="CY30" s="450"/>
      <c r="CZ30" s="450"/>
      <c r="DA30" s="450"/>
      <c r="DB30" s="450"/>
      <c r="DC30" s="450"/>
      <c r="DD30" s="450"/>
      <c r="DE30" s="450"/>
      <c r="DF30" s="450"/>
      <c r="DG30" s="450"/>
      <c r="DH30" s="450"/>
      <c r="DI30" s="450"/>
      <c r="DJ30" s="450"/>
      <c r="DK30" s="450"/>
      <c r="DL30" s="450"/>
      <c r="DM30" s="450"/>
      <c r="DN30" s="450"/>
      <c r="DO30" s="450"/>
      <c r="DP30" s="450"/>
      <c r="DQ30" s="450"/>
      <c r="DR30" s="450"/>
      <c r="DS30" s="450"/>
      <c r="DT30" s="450"/>
      <c r="DU30" s="450"/>
      <c r="DV30" s="450"/>
      <c r="DW30" s="450"/>
      <c r="DX30" s="450"/>
      <c r="DY30" s="450"/>
      <c r="DZ30" s="450"/>
      <c r="EA30" s="450"/>
      <c r="EB30" s="450"/>
      <c r="EC30" s="450"/>
      <c r="ED30" s="450"/>
      <c r="EE30" s="450"/>
      <c r="EF30" s="450"/>
      <c r="EG30" s="450"/>
      <c r="EH30" s="450"/>
      <c r="EI30" s="450"/>
      <c r="EJ30" s="450"/>
      <c r="EK30" s="450"/>
      <c r="EL30" s="450"/>
      <c r="EM30" s="450"/>
      <c r="EN30" s="450"/>
      <c r="EO30" s="450"/>
      <c r="EP30" s="450"/>
      <c r="EQ30" s="450"/>
      <c r="ER30" s="450"/>
      <c r="ES30" s="450"/>
      <c r="ET30" s="450"/>
      <c r="EU30" s="450"/>
      <c r="EV30" s="450"/>
      <c r="EW30" s="450"/>
      <c r="EX30" s="450"/>
      <c r="EY30" s="450"/>
      <c r="EZ30" s="450"/>
      <c r="FA30" s="450"/>
      <c r="FB30" s="450"/>
      <c r="FC30" s="450"/>
      <c r="FD30" s="450"/>
      <c r="FE30" s="450"/>
      <c r="FF30" s="450"/>
      <c r="FG30" s="450"/>
      <c r="FH30" s="450"/>
      <c r="FI30" s="450"/>
      <c r="FJ30" s="450"/>
      <c r="FK30" s="450"/>
      <c r="FL30" s="450"/>
      <c r="FM30" s="450"/>
      <c r="FN30" s="450"/>
      <c r="FO30" s="450"/>
      <c r="FP30" s="450"/>
      <c r="FQ30" s="450"/>
      <c r="FR30" s="450"/>
      <c r="FS30" s="450"/>
      <c r="FT30" s="450"/>
      <c r="FU30" s="450"/>
      <c r="FV30" s="450"/>
      <c r="FW30" s="450"/>
      <c r="FX30" s="450"/>
      <c r="FY30" s="450"/>
      <c r="FZ30" s="450"/>
      <c r="GA30" s="450"/>
      <c r="GB30" s="450"/>
      <c r="GC30" s="450"/>
      <c r="GD30" s="450"/>
      <c r="GE30" s="450"/>
      <c r="GF30" s="450"/>
      <c r="GG30" s="450"/>
      <c r="GH30" s="450"/>
      <c r="GI30" s="450"/>
      <c r="GJ30" s="450"/>
      <c r="GK30" s="450"/>
      <c r="GL30" s="450"/>
      <c r="GM30" s="450"/>
      <c r="GN30" s="450"/>
      <c r="GO30" s="450"/>
      <c r="GP30" s="450"/>
      <c r="GQ30" s="450"/>
      <c r="GR30" s="450"/>
      <c r="GS30" s="450"/>
      <c r="GT30" s="450"/>
      <c r="GU30" s="450"/>
      <c r="GV30" s="450"/>
      <c r="GW30" s="450"/>
      <c r="GX30" s="450"/>
      <c r="GY30" s="450"/>
      <c r="GZ30" s="450"/>
      <c r="HA30" s="450"/>
      <c r="HB30" s="450"/>
      <c r="HC30" s="450"/>
      <c r="HD30" s="450"/>
      <c r="HE30" s="450"/>
      <c r="HF30" s="450"/>
      <c r="HG30" s="450"/>
      <c r="HH30" s="450"/>
      <c r="HI30" s="450"/>
      <c r="HJ30" s="450"/>
      <c r="HK30" s="450"/>
      <c r="HL30" s="450"/>
      <c r="HM30" s="450"/>
      <c r="HN30" s="450"/>
      <c r="HO30" s="450"/>
      <c r="HP30" s="450"/>
      <c r="HQ30" s="450"/>
      <c r="HR30" s="450"/>
      <c r="HS30" s="450"/>
      <c r="HT30" s="450"/>
      <c r="HU30" s="450"/>
      <c r="HV30" s="450"/>
      <c r="HW30" s="450"/>
      <c r="HX30" s="450"/>
      <c r="HY30" s="450"/>
      <c r="HZ30" s="450"/>
      <c r="IA30" s="450"/>
      <c r="IB30" s="450"/>
      <c r="IC30" s="450"/>
      <c r="ID30" s="450"/>
      <c r="IE30" s="450"/>
      <c r="IF30" s="450"/>
      <c r="IG30" s="450"/>
      <c r="IH30" s="450"/>
      <c r="II30" s="450"/>
      <c r="IJ30" s="450"/>
      <c r="IK30" s="450"/>
      <c r="IL30" s="450"/>
      <c r="IM30" s="450"/>
      <c r="IN30" s="450"/>
      <c r="IO30" s="450"/>
      <c r="IP30" s="450"/>
      <c r="IQ30" s="450"/>
      <c r="IR30" s="450"/>
      <c r="IS30" s="450"/>
      <c r="IT30" s="450"/>
      <c r="IU30" s="450"/>
      <c r="IV30" s="450"/>
      <c r="IW30" s="450"/>
      <c r="IX30" s="450"/>
      <c r="IY30" s="450"/>
      <c r="IZ30" s="450"/>
    </row>
    <row r="31" s="378" customFormat="1" ht="11.8" customHeight="1" spans="1:260">
      <c r="A31" s="404" t="s">
        <v>59</v>
      </c>
      <c r="B31" s="561">
        <f>+B5+B16</f>
        <v>562280</v>
      </c>
      <c r="C31" s="561">
        <f>+C5+C16</f>
        <v>590394</v>
      </c>
      <c r="D31" s="561">
        <f>+D5+D16</f>
        <v>590394</v>
      </c>
      <c r="E31" s="561">
        <f>+E16+E5</f>
        <v>596560</v>
      </c>
      <c r="F31" s="423">
        <f>+E31/D31*100</f>
        <v>101.044387307459</v>
      </c>
      <c r="G31" s="564">
        <f t="shared" ref="G31:G41" si="16">+E31-D31</f>
        <v>6166</v>
      </c>
      <c r="H31" s="423">
        <f>E31/B31*100-100</f>
        <v>6.09660667283205</v>
      </c>
      <c r="I31" s="564">
        <f t="shared" si="13"/>
        <v>34280</v>
      </c>
      <c r="J31" s="591"/>
      <c r="K31" s="425" t="s">
        <v>60</v>
      </c>
      <c r="L31" s="448">
        <f t="shared" ref="L31:O31" si="17">SUM(L5:L18)+SUM(L23:L29)</f>
        <v>809411</v>
      </c>
      <c r="M31" s="448">
        <f t="shared" si="17"/>
        <v>945730</v>
      </c>
      <c r="N31" s="448">
        <f t="shared" si="17"/>
        <v>995013</v>
      </c>
      <c r="O31" s="596">
        <f t="shared" si="17"/>
        <v>1072707</v>
      </c>
      <c r="P31" s="395">
        <f t="shared" si="15"/>
        <v>107.80834019254</v>
      </c>
      <c r="Q31" s="611">
        <f t="shared" ref="Q31:Q40" si="18">+O31-N31</f>
        <v>77694</v>
      </c>
      <c r="R31" s="423">
        <f>O31/L31*100-100</f>
        <v>32.5293330582362</v>
      </c>
      <c r="S31" s="611">
        <f t="shared" si="7"/>
        <v>263296</v>
      </c>
      <c r="T31" s="608"/>
      <c r="U31" s="450"/>
      <c r="V31" s="450"/>
      <c r="W31" s="450"/>
      <c r="X31" s="450"/>
      <c r="Y31" s="614"/>
      <c r="Z31" s="450"/>
      <c r="AA31" s="450"/>
      <c r="AB31" s="450"/>
      <c r="AC31" s="450"/>
      <c r="AD31" s="450"/>
      <c r="AE31" s="450"/>
      <c r="AF31" s="450"/>
      <c r="AG31" s="450"/>
      <c r="AH31" s="450"/>
      <c r="AI31" s="450"/>
      <c r="AJ31" s="450"/>
      <c r="AK31" s="450"/>
      <c r="AL31" s="450"/>
      <c r="AM31" s="450"/>
      <c r="AN31" s="450"/>
      <c r="AO31" s="450"/>
      <c r="AP31" s="450"/>
      <c r="AQ31" s="450"/>
      <c r="AR31" s="450"/>
      <c r="AS31" s="450"/>
      <c r="AT31" s="450"/>
      <c r="AU31" s="450"/>
      <c r="AV31" s="450"/>
      <c r="AW31" s="450"/>
      <c r="AX31" s="450"/>
      <c r="AY31" s="450"/>
      <c r="AZ31" s="450"/>
      <c r="BA31" s="450"/>
      <c r="BB31" s="450"/>
      <c r="BC31" s="450"/>
      <c r="BD31" s="450"/>
      <c r="BE31" s="450"/>
      <c r="BF31" s="450"/>
      <c r="BG31" s="450"/>
      <c r="BH31" s="450"/>
      <c r="BI31" s="450"/>
      <c r="BJ31" s="450"/>
      <c r="BK31" s="450"/>
      <c r="BL31" s="450"/>
      <c r="BM31" s="450"/>
      <c r="BN31" s="450"/>
      <c r="BO31" s="450"/>
      <c r="BP31" s="450"/>
      <c r="BQ31" s="450"/>
      <c r="BR31" s="450"/>
      <c r="BS31" s="450"/>
      <c r="BT31" s="450"/>
      <c r="BU31" s="450"/>
      <c r="BV31" s="450"/>
      <c r="BW31" s="450"/>
      <c r="BX31" s="450"/>
      <c r="BY31" s="450"/>
      <c r="BZ31" s="450"/>
      <c r="CA31" s="450"/>
      <c r="CB31" s="450"/>
      <c r="CC31" s="450"/>
      <c r="CD31" s="450"/>
      <c r="CE31" s="450"/>
      <c r="CF31" s="450"/>
      <c r="CG31" s="450"/>
      <c r="CH31" s="450"/>
      <c r="CI31" s="450"/>
      <c r="CJ31" s="450"/>
      <c r="CK31" s="450"/>
      <c r="CL31" s="450"/>
      <c r="CM31" s="450"/>
      <c r="CN31" s="450"/>
      <c r="CO31" s="450"/>
      <c r="CP31" s="450"/>
      <c r="CQ31" s="450"/>
      <c r="CR31" s="450"/>
      <c r="CS31" s="450"/>
      <c r="CT31" s="450"/>
      <c r="CU31" s="450"/>
      <c r="CV31" s="450"/>
      <c r="CW31" s="450"/>
      <c r="CX31" s="450"/>
      <c r="CY31" s="450"/>
      <c r="CZ31" s="450"/>
      <c r="DA31" s="450"/>
      <c r="DB31" s="450"/>
      <c r="DC31" s="450"/>
      <c r="DD31" s="450"/>
      <c r="DE31" s="450"/>
      <c r="DF31" s="450"/>
      <c r="DG31" s="450"/>
      <c r="DH31" s="450"/>
      <c r="DI31" s="450"/>
      <c r="DJ31" s="450"/>
      <c r="DK31" s="450"/>
      <c r="DL31" s="450"/>
      <c r="DM31" s="450"/>
      <c r="DN31" s="450"/>
      <c r="DO31" s="450"/>
      <c r="DP31" s="450"/>
      <c r="DQ31" s="450"/>
      <c r="DR31" s="450"/>
      <c r="DS31" s="450"/>
      <c r="DT31" s="450"/>
      <c r="DU31" s="450"/>
      <c r="DV31" s="450"/>
      <c r="DW31" s="450"/>
      <c r="DX31" s="450"/>
      <c r="DY31" s="450"/>
      <c r="DZ31" s="450"/>
      <c r="EA31" s="450"/>
      <c r="EB31" s="450"/>
      <c r="EC31" s="450"/>
      <c r="ED31" s="450"/>
      <c r="EE31" s="450"/>
      <c r="EF31" s="450"/>
      <c r="EG31" s="450"/>
      <c r="EH31" s="450"/>
      <c r="EI31" s="450"/>
      <c r="EJ31" s="450"/>
      <c r="EK31" s="450"/>
      <c r="EL31" s="450"/>
      <c r="EM31" s="450"/>
      <c r="EN31" s="450"/>
      <c r="EO31" s="450"/>
      <c r="EP31" s="450"/>
      <c r="EQ31" s="450"/>
      <c r="ER31" s="450"/>
      <c r="ES31" s="450"/>
      <c r="ET31" s="450"/>
      <c r="EU31" s="450"/>
      <c r="EV31" s="450"/>
      <c r="EW31" s="450"/>
      <c r="EX31" s="450"/>
      <c r="EY31" s="450"/>
      <c r="EZ31" s="450"/>
      <c r="FA31" s="450"/>
      <c r="FB31" s="450"/>
      <c r="FC31" s="450"/>
      <c r="FD31" s="450"/>
      <c r="FE31" s="450"/>
      <c r="FF31" s="450"/>
      <c r="FG31" s="450"/>
      <c r="FH31" s="450"/>
      <c r="FI31" s="450"/>
      <c r="FJ31" s="450"/>
      <c r="FK31" s="450"/>
      <c r="FL31" s="450"/>
      <c r="FM31" s="450"/>
      <c r="FN31" s="450"/>
      <c r="FO31" s="450"/>
      <c r="FP31" s="450"/>
      <c r="FQ31" s="450"/>
      <c r="FR31" s="450"/>
      <c r="FS31" s="450"/>
      <c r="FT31" s="450"/>
      <c r="FU31" s="450"/>
      <c r="FV31" s="450"/>
      <c r="FW31" s="450"/>
      <c r="FX31" s="450"/>
      <c r="FY31" s="450"/>
      <c r="FZ31" s="450"/>
      <c r="GA31" s="450"/>
      <c r="GB31" s="450"/>
      <c r="GC31" s="450"/>
      <c r="GD31" s="450"/>
      <c r="GE31" s="450"/>
      <c r="GF31" s="450"/>
      <c r="GG31" s="450"/>
      <c r="GH31" s="450"/>
      <c r="GI31" s="450"/>
      <c r="GJ31" s="450"/>
      <c r="GK31" s="450"/>
      <c r="GL31" s="450"/>
      <c r="GM31" s="450"/>
      <c r="GN31" s="450"/>
      <c r="GO31" s="450"/>
      <c r="GP31" s="450"/>
      <c r="GQ31" s="450"/>
      <c r="GR31" s="450"/>
      <c r="GS31" s="450"/>
      <c r="GT31" s="450"/>
      <c r="GU31" s="450"/>
      <c r="GV31" s="450"/>
      <c r="GW31" s="450"/>
      <c r="GX31" s="450"/>
      <c r="GY31" s="450"/>
      <c r="GZ31" s="450"/>
      <c r="HA31" s="450"/>
      <c r="HB31" s="450"/>
      <c r="HC31" s="450"/>
      <c r="HD31" s="450"/>
      <c r="HE31" s="450"/>
      <c r="HF31" s="450"/>
      <c r="HG31" s="450"/>
      <c r="HH31" s="450"/>
      <c r="HI31" s="450"/>
      <c r="HJ31" s="450"/>
      <c r="HK31" s="450"/>
      <c r="HL31" s="450"/>
      <c r="HM31" s="450"/>
      <c r="HN31" s="450"/>
      <c r="HO31" s="450"/>
      <c r="HP31" s="450"/>
      <c r="HQ31" s="450"/>
      <c r="HR31" s="450"/>
      <c r="HS31" s="450"/>
      <c r="HT31" s="450"/>
      <c r="HU31" s="450"/>
      <c r="HV31" s="450"/>
      <c r="HW31" s="450"/>
      <c r="HX31" s="450"/>
      <c r="HY31" s="450"/>
      <c r="HZ31" s="450"/>
      <c r="IA31" s="450"/>
      <c r="IB31" s="450"/>
      <c r="IC31" s="450"/>
      <c r="ID31" s="450"/>
      <c r="IE31" s="450"/>
      <c r="IF31" s="450"/>
      <c r="IG31" s="450"/>
      <c r="IH31" s="450"/>
      <c r="II31" s="450"/>
      <c r="IJ31" s="450"/>
      <c r="IK31" s="450"/>
      <c r="IL31" s="450"/>
      <c r="IM31" s="450"/>
      <c r="IN31" s="450"/>
      <c r="IO31" s="450"/>
      <c r="IP31" s="450"/>
      <c r="IQ31" s="450"/>
      <c r="IR31" s="450"/>
      <c r="IS31" s="450"/>
      <c r="IT31" s="450"/>
      <c r="IU31" s="450"/>
      <c r="IV31" s="450"/>
      <c r="IW31" s="450"/>
      <c r="IX31" s="450"/>
      <c r="IY31" s="450"/>
      <c r="IZ31" s="450"/>
    </row>
    <row r="32" s="378" customFormat="1" ht="11.8" customHeight="1" spans="1:260">
      <c r="A32" s="405"/>
      <c r="B32" s="573"/>
      <c r="C32" s="559"/>
      <c r="D32" s="559"/>
      <c r="E32" s="559"/>
      <c r="F32" s="423"/>
      <c r="G32" s="563"/>
      <c r="H32" s="423"/>
      <c r="I32" s="563"/>
      <c r="J32" s="591"/>
      <c r="K32" s="421" t="s">
        <v>62</v>
      </c>
      <c r="L32" s="448">
        <v>122912</v>
      </c>
      <c r="M32" s="448">
        <v>70602</v>
      </c>
      <c r="N32" s="448">
        <v>150866.8</v>
      </c>
      <c r="O32" s="596">
        <v>170617</v>
      </c>
      <c r="P32" s="423"/>
      <c r="Q32" s="611">
        <f t="shared" si="18"/>
        <v>19750.2</v>
      </c>
      <c r="R32" s="423"/>
      <c r="S32" s="611">
        <f t="shared" si="7"/>
        <v>47705</v>
      </c>
      <c r="T32" s="608"/>
      <c r="U32" s="450"/>
      <c r="V32" s="450"/>
      <c r="W32" s="450"/>
      <c r="X32" s="450"/>
      <c r="Y32" s="614"/>
      <c r="Z32" s="450"/>
      <c r="AA32" s="450"/>
      <c r="AB32" s="450"/>
      <c r="AC32" s="450"/>
      <c r="AD32" s="450"/>
      <c r="AE32" s="450"/>
      <c r="AF32" s="450"/>
      <c r="AG32" s="450"/>
      <c r="AH32" s="450"/>
      <c r="AI32" s="450"/>
      <c r="AJ32" s="450"/>
      <c r="AK32" s="450"/>
      <c r="AL32" s="450"/>
      <c r="AM32" s="450"/>
      <c r="AN32" s="450"/>
      <c r="AO32" s="450"/>
      <c r="AP32" s="450"/>
      <c r="AQ32" s="450"/>
      <c r="AR32" s="450"/>
      <c r="AS32" s="450"/>
      <c r="AT32" s="450"/>
      <c r="AU32" s="450"/>
      <c r="AV32" s="450"/>
      <c r="AW32" s="450"/>
      <c r="AX32" s="450"/>
      <c r="AY32" s="450"/>
      <c r="AZ32" s="450"/>
      <c r="BA32" s="450"/>
      <c r="BB32" s="450"/>
      <c r="BC32" s="450"/>
      <c r="BD32" s="450"/>
      <c r="BE32" s="450"/>
      <c r="BF32" s="450"/>
      <c r="BG32" s="450"/>
      <c r="BH32" s="450"/>
      <c r="BI32" s="450"/>
      <c r="BJ32" s="450"/>
      <c r="BK32" s="450"/>
      <c r="BL32" s="450"/>
      <c r="BM32" s="450"/>
      <c r="BN32" s="450"/>
      <c r="BO32" s="450"/>
      <c r="BP32" s="450"/>
      <c r="BQ32" s="450"/>
      <c r="BR32" s="450"/>
      <c r="BS32" s="450"/>
      <c r="BT32" s="450"/>
      <c r="BU32" s="450"/>
      <c r="BV32" s="450"/>
      <c r="BW32" s="450"/>
      <c r="BX32" s="450"/>
      <c r="BY32" s="450"/>
      <c r="BZ32" s="450"/>
      <c r="CA32" s="450"/>
      <c r="CB32" s="450"/>
      <c r="CC32" s="450"/>
      <c r="CD32" s="450"/>
      <c r="CE32" s="450"/>
      <c r="CF32" s="450"/>
      <c r="CG32" s="450"/>
      <c r="CH32" s="450"/>
      <c r="CI32" s="450"/>
      <c r="CJ32" s="450"/>
      <c r="CK32" s="450"/>
      <c r="CL32" s="450"/>
      <c r="CM32" s="450"/>
      <c r="CN32" s="450"/>
      <c r="CO32" s="450"/>
      <c r="CP32" s="450"/>
      <c r="CQ32" s="450"/>
      <c r="CR32" s="450"/>
      <c r="CS32" s="450"/>
      <c r="CT32" s="450"/>
      <c r="CU32" s="450"/>
      <c r="CV32" s="450"/>
      <c r="CW32" s="450"/>
      <c r="CX32" s="450"/>
      <c r="CY32" s="450"/>
      <c r="CZ32" s="450"/>
      <c r="DA32" s="450"/>
      <c r="DB32" s="450"/>
      <c r="DC32" s="450"/>
      <c r="DD32" s="450"/>
      <c r="DE32" s="450"/>
      <c r="DF32" s="450"/>
      <c r="DG32" s="450"/>
      <c r="DH32" s="450"/>
      <c r="DI32" s="450"/>
      <c r="DJ32" s="450"/>
      <c r="DK32" s="450"/>
      <c r="DL32" s="450"/>
      <c r="DM32" s="450"/>
      <c r="DN32" s="450"/>
      <c r="DO32" s="450"/>
      <c r="DP32" s="450"/>
      <c r="DQ32" s="450"/>
      <c r="DR32" s="450"/>
      <c r="DS32" s="450"/>
      <c r="DT32" s="450"/>
      <c r="DU32" s="450"/>
      <c r="DV32" s="450"/>
      <c r="DW32" s="450"/>
      <c r="DX32" s="450"/>
      <c r="DY32" s="450"/>
      <c r="DZ32" s="450"/>
      <c r="EA32" s="450"/>
      <c r="EB32" s="450"/>
      <c r="EC32" s="450"/>
      <c r="ED32" s="450"/>
      <c r="EE32" s="450"/>
      <c r="EF32" s="450"/>
      <c r="EG32" s="450"/>
      <c r="EH32" s="450"/>
      <c r="EI32" s="450"/>
      <c r="EJ32" s="450"/>
      <c r="EK32" s="450"/>
      <c r="EL32" s="450"/>
      <c r="EM32" s="450"/>
      <c r="EN32" s="450"/>
      <c r="EO32" s="450"/>
      <c r="EP32" s="450"/>
      <c r="EQ32" s="450"/>
      <c r="ER32" s="450"/>
      <c r="ES32" s="450"/>
      <c r="ET32" s="450"/>
      <c r="EU32" s="450"/>
      <c r="EV32" s="450"/>
      <c r="EW32" s="450"/>
      <c r="EX32" s="450"/>
      <c r="EY32" s="450"/>
      <c r="EZ32" s="450"/>
      <c r="FA32" s="450"/>
      <c r="FB32" s="450"/>
      <c r="FC32" s="450"/>
      <c r="FD32" s="450"/>
      <c r="FE32" s="450"/>
      <c r="FF32" s="450"/>
      <c r="FG32" s="450"/>
      <c r="FH32" s="450"/>
      <c r="FI32" s="450"/>
      <c r="FJ32" s="450"/>
      <c r="FK32" s="450"/>
      <c r="FL32" s="450"/>
      <c r="FM32" s="450"/>
      <c r="FN32" s="450"/>
      <c r="FO32" s="450"/>
      <c r="FP32" s="450"/>
      <c r="FQ32" s="450"/>
      <c r="FR32" s="450"/>
      <c r="FS32" s="450"/>
      <c r="FT32" s="450"/>
      <c r="FU32" s="450"/>
      <c r="FV32" s="450"/>
      <c r="FW32" s="450"/>
      <c r="FX32" s="450"/>
      <c r="FY32" s="450"/>
      <c r="FZ32" s="450"/>
      <c r="GA32" s="450"/>
      <c r="GB32" s="450"/>
      <c r="GC32" s="450"/>
      <c r="GD32" s="450"/>
      <c r="GE32" s="450"/>
      <c r="GF32" s="450"/>
      <c r="GG32" s="450"/>
      <c r="GH32" s="450"/>
      <c r="GI32" s="450"/>
      <c r="GJ32" s="450"/>
      <c r="GK32" s="450"/>
      <c r="GL32" s="450"/>
      <c r="GM32" s="450"/>
      <c r="GN32" s="450"/>
      <c r="GO32" s="450"/>
      <c r="GP32" s="450"/>
      <c r="GQ32" s="450"/>
      <c r="GR32" s="450"/>
      <c r="GS32" s="450"/>
      <c r="GT32" s="450"/>
      <c r="GU32" s="450"/>
      <c r="GV32" s="450"/>
      <c r="GW32" s="450"/>
      <c r="GX32" s="450"/>
      <c r="GY32" s="450"/>
      <c r="GZ32" s="450"/>
      <c r="HA32" s="450"/>
      <c r="HB32" s="450"/>
      <c r="HC32" s="450"/>
      <c r="HD32" s="450"/>
      <c r="HE32" s="450"/>
      <c r="HF32" s="450"/>
      <c r="HG32" s="450"/>
      <c r="HH32" s="450"/>
      <c r="HI32" s="450"/>
      <c r="HJ32" s="450"/>
      <c r="HK32" s="450"/>
      <c r="HL32" s="450"/>
      <c r="HM32" s="450"/>
      <c r="HN32" s="450"/>
      <c r="HO32" s="450"/>
      <c r="HP32" s="450"/>
      <c r="HQ32" s="450"/>
      <c r="HR32" s="450"/>
      <c r="HS32" s="450"/>
      <c r="HT32" s="450"/>
      <c r="HU32" s="450"/>
      <c r="HV32" s="450"/>
      <c r="HW32" s="450"/>
      <c r="HX32" s="450"/>
      <c r="HY32" s="450"/>
      <c r="HZ32" s="450"/>
      <c r="IA32" s="450"/>
      <c r="IB32" s="450"/>
      <c r="IC32" s="450"/>
      <c r="ID32" s="450"/>
      <c r="IE32" s="450"/>
      <c r="IF32" s="450"/>
      <c r="IG32" s="450"/>
      <c r="IH32" s="450"/>
      <c r="II32" s="450"/>
      <c r="IJ32" s="450"/>
      <c r="IK32" s="450"/>
      <c r="IL32" s="450"/>
      <c r="IM32" s="450"/>
      <c r="IN32" s="450"/>
      <c r="IO32" s="450"/>
      <c r="IP32" s="450"/>
      <c r="IQ32" s="450"/>
      <c r="IR32" s="450"/>
      <c r="IS32" s="450"/>
      <c r="IT32" s="450"/>
      <c r="IU32" s="450"/>
      <c r="IV32" s="450"/>
      <c r="IW32" s="450"/>
      <c r="IX32" s="450"/>
      <c r="IY32" s="450"/>
      <c r="IZ32" s="450"/>
    </row>
    <row r="33" s="378" customFormat="1" ht="11.8" customHeight="1" spans="1:260">
      <c r="A33" s="574" t="s">
        <v>61</v>
      </c>
      <c r="B33" s="561">
        <v>177661</v>
      </c>
      <c r="C33" s="559">
        <v>177661</v>
      </c>
      <c r="D33" s="559">
        <v>177661</v>
      </c>
      <c r="E33" s="561">
        <v>177661</v>
      </c>
      <c r="F33" s="423"/>
      <c r="G33" s="563"/>
      <c r="H33" s="423"/>
      <c r="I33" s="563"/>
      <c r="J33" s="591"/>
      <c r="K33" s="421" t="s">
        <v>94</v>
      </c>
      <c r="L33" s="448">
        <v>1462040</v>
      </c>
      <c r="M33" s="448">
        <v>1340666</v>
      </c>
      <c r="N33" s="448">
        <v>1431458</v>
      </c>
      <c r="O33" s="596">
        <v>1667914</v>
      </c>
      <c r="P33" s="423"/>
      <c r="Q33" s="611">
        <f t="shared" si="18"/>
        <v>236456</v>
      </c>
      <c r="R33" s="423"/>
      <c r="S33" s="611">
        <f t="shared" si="7"/>
        <v>205874</v>
      </c>
      <c r="T33" s="608"/>
      <c r="U33" s="450"/>
      <c r="V33" s="450"/>
      <c r="W33" s="450"/>
      <c r="X33" s="450"/>
      <c r="Y33" s="614"/>
      <c r="Z33" s="450"/>
      <c r="AA33" s="450"/>
      <c r="AB33" s="450"/>
      <c r="AC33" s="450"/>
      <c r="AD33" s="450"/>
      <c r="AE33" s="450"/>
      <c r="AF33" s="450"/>
      <c r="AG33" s="450"/>
      <c r="AH33" s="450"/>
      <c r="AI33" s="450"/>
      <c r="AJ33" s="450"/>
      <c r="AK33" s="450"/>
      <c r="AL33" s="450"/>
      <c r="AM33" s="450"/>
      <c r="AN33" s="450"/>
      <c r="AO33" s="450"/>
      <c r="AP33" s="450"/>
      <c r="AQ33" s="450"/>
      <c r="AR33" s="450"/>
      <c r="AS33" s="450"/>
      <c r="AT33" s="450"/>
      <c r="AU33" s="450"/>
      <c r="AV33" s="450"/>
      <c r="AW33" s="450"/>
      <c r="AX33" s="450"/>
      <c r="AY33" s="450"/>
      <c r="AZ33" s="450"/>
      <c r="BA33" s="450"/>
      <c r="BB33" s="450"/>
      <c r="BC33" s="450"/>
      <c r="BD33" s="450"/>
      <c r="BE33" s="450"/>
      <c r="BF33" s="450"/>
      <c r="BG33" s="450"/>
      <c r="BH33" s="450"/>
      <c r="BI33" s="450"/>
      <c r="BJ33" s="450"/>
      <c r="BK33" s="450"/>
      <c r="BL33" s="450"/>
      <c r="BM33" s="450"/>
      <c r="BN33" s="450"/>
      <c r="BO33" s="450"/>
      <c r="BP33" s="450"/>
      <c r="BQ33" s="450"/>
      <c r="BR33" s="450"/>
      <c r="BS33" s="450"/>
      <c r="BT33" s="450"/>
      <c r="BU33" s="450"/>
      <c r="BV33" s="450"/>
      <c r="BW33" s="450"/>
      <c r="BX33" s="450"/>
      <c r="BY33" s="450"/>
      <c r="BZ33" s="450"/>
      <c r="CA33" s="450"/>
      <c r="CB33" s="450"/>
      <c r="CC33" s="450"/>
      <c r="CD33" s="450"/>
      <c r="CE33" s="450"/>
      <c r="CF33" s="450"/>
      <c r="CG33" s="450"/>
      <c r="CH33" s="450"/>
      <c r="CI33" s="450"/>
      <c r="CJ33" s="450"/>
      <c r="CK33" s="450"/>
      <c r="CL33" s="450"/>
      <c r="CM33" s="450"/>
      <c r="CN33" s="450"/>
      <c r="CO33" s="450"/>
      <c r="CP33" s="450"/>
      <c r="CQ33" s="450"/>
      <c r="CR33" s="450"/>
      <c r="CS33" s="450"/>
      <c r="CT33" s="450"/>
      <c r="CU33" s="450"/>
      <c r="CV33" s="450"/>
      <c r="CW33" s="450"/>
      <c r="CX33" s="450"/>
      <c r="CY33" s="450"/>
      <c r="CZ33" s="450"/>
      <c r="DA33" s="450"/>
      <c r="DB33" s="450"/>
      <c r="DC33" s="450"/>
      <c r="DD33" s="450"/>
      <c r="DE33" s="450"/>
      <c r="DF33" s="450"/>
      <c r="DG33" s="450"/>
      <c r="DH33" s="450"/>
      <c r="DI33" s="450"/>
      <c r="DJ33" s="450"/>
      <c r="DK33" s="450"/>
      <c r="DL33" s="450"/>
      <c r="DM33" s="450"/>
      <c r="DN33" s="450"/>
      <c r="DO33" s="450"/>
      <c r="DP33" s="450"/>
      <c r="DQ33" s="450"/>
      <c r="DR33" s="450"/>
      <c r="DS33" s="450"/>
      <c r="DT33" s="450"/>
      <c r="DU33" s="450"/>
      <c r="DV33" s="450"/>
      <c r="DW33" s="450"/>
      <c r="DX33" s="450"/>
      <c r="DY33" s="450"/>
      <c r="DZ33" s="450"/>
      <c r="EA33" s="450"/>
      <c r="EB33" s="450"/>
      <c r="EC33" s="450"/>
      <c r="ED33" s="450"/>
      <c r="EE33" s="450"/>
      <c r="EF33" s="450"/>
      <c r="EG33" s="450"/>
      <c r="EH33" s="450"/>
      <c r="EI33" s="450"/>
      <c r="EJ33" s="450"/>
      <c r="EK33" s="450"/>
      <c r="EL33" s="450"/>
      <c r="EM33" s="450"/>
      <c r="EN33" s="450"/>
      <c r="EO33" s="450"/>
      <c r="EP33" s="450"/>
      <c r="EQ33" s="450"/>
      <c r="ER33" s="450"/>
      <c r="ES33" s="450"/>
      <c r="ET33" s="450"/>
      <c r="EU33" s="450"/>
      <c r="EV33" s="450"/>
      <c r="EW33" s="450"/>
      <c r="EX33" s="450"/>
      <c r="EY33" s="450"/>
      <c r="EZ33" s="450"/>
      <c r="FA33" s="450"/>
      <c r="FB33" s="450"/>
      <c r="FC33" s="450"/>
      <c r="FD33" s="450"/>
      <c r="FE33" s="450"/>
      <c r="FF33" s="450"/>
      <c r="FG33" s="450"/>
      <c r="FH33" s="450"/>
      <c r="FI33" s="450"/>
      <c r="FJ33" s="450"/>
      <c r="FK33" s="450"/>
      <c r="FL33" s="450"/>
      <c r="FM33" s="450"/>
      <c r="FN33" s="450"/>
      <c r="FO33" s="450"/>
      <c r="FP33" s="450"/>
      <c r="FQ33" s="450"/>
      <c r="FR33" s="450"/>
      <c r="FS33" s="450"/>
      <c r="FT33" s="450"/>
      <c r="FU33" s="450"/>
      <c r="FV33" s="450"/>
      <c r="FW33" s="450"/>
      <c r="FX33" s="450"/>
      <c r="FY33" s="450"/>
      <c r="FZ33" s="450"/>
      <c r="GA33" s="450"/>
      <c r="GB33" s="450"/>
      <c r="GC33" s="450"/>
      <c r="GD33" s="450"/>
      <c r="GE33" s="450"/>
      <c r="GF33" s="450"/>
      <c r="GG33" s="450"/>
      <c r="GH33" s="450"/>
      <c r="GI33" s="450"/>
      <c r="GJ33" s="450"/>
      <c r="GK33" s="450"/>
      <c r="GL33" s="450"/>
      <c r="GM33" s="450"/>
      <c r="GN33" s="450"/>
      <c r="GO33" s="450"/>
      <c r="GP33" s="450"/>
      <c r="GQ33" s="450"/>
      <c r="GR33" s="450"/>
      <c r="GS33" s="450"/>
      <c r="GT33" s="450"/>
      <c r="GU33" s="450"/>
      <c r="GV33" s="450"/>
      <c r="GW33" s="450"/>
      <c r="GX33" s="450"/>
      <c r="GY33" s="450"/>
      <c r="GZ33" s="450"/>
      <c r="HA33" s="450"/>
      <c r="HB33" s="450"/>
      <c r="HC33" s="450"/>
      <c r="HD33" s="450"/>
      <c r="HE33" s="450"/>
      <c r="HF33" s="450"/>
      <c r="HG33" s="450"/>
      <c r="HH33" s="450"/>
      <c r="HI33" s="450"/>
      <c r="HJ33" s="450"/>
      <c r="HK33" s="450"/>
      <c r="HL33" s="450"/>
      <c r="HM33" s="450"/>
      <c r="HN33" s="450"/>
      <c r="HO33" s="450"/>
      <c r="HP33" s="450"/>
      <c r="HQ33" s="450"/>
      <c r="HR33" s="450"/>
      <c r="HS33" s="450"/>
      <c r="HT33" s="450"/>
      <c r="HU33" s="450"/>
      <c r="HV33" s="450"/>
      <c r="HW33" s="450"/>
      <c r="HX33" s="450"/>
      <c r="HY33" s="450"/>
      <c r="HZ33" s="450"/>
      <c r="IA33" s="450"/>
      <c r="IB33" s="450"/>
      <c r="IC33" s="450"/>
      <c r="ID33" s="450"/>
      <c r="IE33" s="450"/>
      <c r="IF33" s="450"/>
      <c r="IG33" s="450"/>
      <c r="IH33" s="450"/>
      <c r="II33" s="450"/>
      <c r="IJ33" s="450"/>
      <c r="IK33" s="450"/>
      <c r="IL33" s="450"/>
      <c r="IM33" s="450"/>
      <c r="IN33" s="450"/>
      <c r="IO33" s="450"/>
      <c r="IP33" s="450"/>
      <c r="IQ33" s="450"/>
      <c r="IR33" s="450"/>
      <c r="IS33" s="450"/>
      <c r="IT33" s="450"/>
      <c r="IU33" s="450"/>
      <c r="IV33" s="450"/>
      <c r="IW33" s="450"/>
      <c r="IX33" s="450"/>
      <c r="IY33" s="450"/>
      <c r="IZ33" s="450"/>
    </row>
    <row r="34" s="378" customFormat="1" ht="11.8" customHeight="1" spans="1:260">
      <c r="A34" s="574" t="s">
        <v>63</v>
      </c>
      <c r="B34" s="561">
        <v>1298708</v>
      </c>
      <c r="C34" s="559">
        <v>1179000</v>
      </c>
      <c r="D34" s="559">
        <v>1182784</v>
      </c>
      <c r="E34" s="575">
        <v>1568289</v>
      </c>
      <c r="F34" s="423"/>
      <c r="G34" s="564">
        <f t="shared" si="16"/>
        <v>385505</v>
      </c>
      <c r="H34" s="423"/>
      <c r="I34" s="564">
        <f t="shared" si="13"/>
        <v>269581</v>
      </c>
      <c r="J34" s="591"/>
      <c r="K34" s="426" t="s">
        <v>95</v>
      </c>
      <c r="L34" s="448">
        <v>20660</v>
      </c>
      <c r="M34" s="448"/>
      <c r="N34" s="448">
        <v>61689</v>
      </c>
      <c r="O34" s="596">
        <v>51689</v>
      </c>
      <c r="P34" s="423"/>
      <c r="Q34" s="611">
        <f t="shared" si="18"/>
        <v>-10000</v>
      </c>
      <c r="R34" s="423"/>
      <c r="S34" s="611">
        <f t="shared" si="7"/>
        <v>31029</v>
      </c>
      <c r="T34" s="608"/>
      <c r="U34" s="450"/>
      <c r="V34" s="450"/>
      <c r="W34" s="450"/>
      <c r="X34" s="450"/>
      <c r="Y34" s="614"/>
      <c r="Z34" s="450"/>
      <c r="AA34" s="450"/>
      <c r="AB34" s="450"/>
      <c r="AC34" s="450"/>
      <c r="AD34" s="450"/>
      <c r="AE34" s="450"/>
      <c r="AF34" s="450"/>
      <c r="AG34" s="450"/>
      <c r="AH34" s="450"/>
      <c r="AI34" s="450"/>
      <c r="AJ34" s="450"/>
      <c r="AK34" s="450"/>
      <c r="AL34" s="450"/>
      <c r="AM34" s="450"/>
      <c r="AN34" s="450"/>
      <c r="AO34" s="450"/>
      <c r="AP34" s="450"/>
      <c r="AQ34" s="450"/>
      <c r="AR34" s="450"/>
      <c r="AS34" s="450"/>
      <c r="AT34" s="450"/>
      <c r="AU34" s="450"/>
      <c r="AV34" s="450"/>
      <c r="AW34" s="450"/>
      <c r="AX34" s="450"/>
      <c r="AY34" s="450"/>
      <c r="AZ34" s="450"/>
      <c r="BA34" s="450"/>
      <c r="BB34" s="450"/>
      <c r="BC34" s="450"/>
      <c r="BD34" s="450"/>
      <c r="BE34" s="450"/>
      <c r="BF34" s="450"/>
      <c r="BG34" s="450"/>
      <c r="BH34" s="450"/>
      <c r="BI34" s="450"/>
      <c r="BJ34" s="450"/>
      <c r="BK34" s="450"/>
      <c r="BL34" s="450"/>
      <c r="BM34" s="450"/>
      <c r="BN34" s="450"/>
      <c r="BO34" s="450"/>
      <c r="BP34" s="450"/>
      <c r="BQ34" s="450"/>
      <c r="BR34" s="450"/>
      <c r="BS34" s="450"/>
      <c r="BT34" s="450"/>
      <c r="BU34" s="450"/>
      <c r="BV34" s="450"/>
      <c r="BW34" s="450"/>
      <c r="BX34" s="450"/>
      <c r="BY34" s="450"/>
      <c r="BZ34" s="450"/>
      <c r="CA34" s="450"/>
      <c r="CB34" s="450"/>
      <c r="CC34" s="450"/>
      <c r="CD34" s="450"/>
      <c r="CE34" s="450"/>
      <c r="CF34" s="450"/>
      <c r="CG34" s="450"/>
      <c r="CH34" s="450"/>
      <c r="CI34" s="450"/>
      <c r="CJ34" s="450"/>
      <c r="CK34" s="450"/>
      <c r="CL34" s="450"/>
      <c r="CM34" s="450"/>
      <c r="CN34" s="450"/>
      <c r="CO34" s="450"/>
      <c r="CP34" s="450"/>
      <c r="CQ34" s="450"/>
      <c r="CR34" s="450"/>
      <c r="CS34" s="450"/>
      <c r="CT34" s="450"/>
      <c r="CU34" s="450"/>
      <c r="CV34" s="450"/>
      <c r="CW34" s="450"/>
      <c r="CX34" s="450"/>
      <c r="CY34" s="450"/>
      <c r="CZ34" s="450"/>
      <c r="DA34" s="450"/>
      <c r="DB34" s="450"/>
      <c r="DC34" s="450"/>
      <c r="DD34" s="450"/>
      <c r="DE34" s="450"/>
      <c r="DF34" s="450"/>
      <c r="DG34" s="450"/>
      <c r="DH34" s="450"/>
      <c r="DI34" s="450"/>
      <c r="DJ34" s="450"/>
      <c r="DK34" s="450"/>
      <c r="DL34" s="450"/>
      <c r="DM34" s="450"/>
      <c r="DN34" s="450"/>
      <c r="DO34" s="450"/>
      <c r="DP34" s="450"/>
      <c r="DQ34" s="450"/>
      <c r="DR34" s="450"/>
      <c r="DS34" s="450"/>
      <c r="DT34" s="450"/>
      <c r="DU34" s="450"/>
      <c r="DV34" s="450"/>
      <c r="DW34" s="450"/>
      <c r="DX34" s="450"/>
      <c r="DY34" s="450"/>
      <c r="DZ34" s="450"/>
      <c r="EA34" s="450"/>
      <c r="EB34" s="450"/>
      <c r="EC34" s="450"/>
      <c r="ED34" s="450"/>
      <c r="EE34" s="450"/>
      <c r="EF34" s="450"/>
      <c r="EG34" s="450"/>
      <c r="EH34" s="450"/>
      <c r="EI34" s="450"/>
      <c r="EJ34" s="450"/>
      <c r="EK34" s="450"/>
      <c r="EL34" s="450"/>
      <c r="EM34" s="450"/>
      <c r="EN34" s="450"/>
      <c r="EO34" s="450"/>
      <c r="EP34" s="450"/>
      <c r="EQ34" s="450"/>
      <c r="ER34" s="450"/>
      <c r="ES34" s="450"/>
      <c r="ET34" s="450"/>
      <c r="EU34" s="450"/>
      <c r="EV34" s="450"/>
      <c r="EW34" s="450"/>
      <c r="EX34" s="450"/>
      <c r="EY34" s="450"/>
      <c r="EZ34" s="450"/>
      <c r="FA34" s="450"/>
      <c r="FB34" s="450"/>
      <c r="FC34" s="450"/>
      <c r="FD34" s="450"/>
      <c r="FE34" s="450"/>
      <c r="FF34" s="450"/>
      <c r="FG34" s="450"/>
      <c r="FH34" s="450"/>
      <c r="FI34" s="450"/>
      <c r="FJ34" s="450"/>
      <c r="FK34" s="450"/>
      <c r="FL34" s="450"/>
      <c r="FM34" s="450"/>
      <c r="FN34" s="450"/>
      <c r="FO34" s="450"/>
      <c r="FP34" s="450"/>
      <c r="FQ34" s="450"/>
      <c r="FR34" s="450"/>
      <c r="FS34" s="450"/>
      <c r="FT34" s="450"/>
      <c r="FU34" s="450"/>
      <c r="FV34" s="450"/>
      <c r="FW34" s="450"/>
      <c r="FX34" s="450"/>
      <c r="FY34" s="450"/>
      <c r="FZ34" s="450"/>
      <c r="GA34" s="450"/>
      <c r="GB34" s="450"/>
      <c r="GC34" s="450"/>
      <c r="GD34" s="450"/>
      <c r="GE34" s="450"/>
      <c r="GF34" s="450"/>
      <c r="GG34" s="450"/>
      <c r="GH34" s="450"/>
      <c r="GI34" s="450"/>
      <c r="GJ34" s="450"/>
      <c r="GK34" s="450"/>
      <c r="GL34" s="450"/>
      <c r="GM34" s="450"/>
      <c r="GN34" s="450"/>
      <c r="GO34" s="450"/>
      <c r="GP34" s="450"/>
      <c r="GQ34" s="450"/>
      <c r="GR34" s="450"/>
      <c r="GS34" s="450"/>
      <c r="GT34" s="450"/>
      <c r="GU34" s="450"/>
      <c r="GV34" s="450"/>
      <c r="GW34" s="450"/>
      <c r="GX34" s="450"/>
      <c r="GY34" s="450"/>
      <c r="GZ34" s="450"/>
      <c r="HA34" s="450"/>
      <c r="HB34" s="450"/>
      <c r="HC34" s="450"/>
      <c r="HD34" s="450"/>
      <c r="HE34" s="450"/>
      <c r="HF34" s="450"/>
      <c r="HG34" s="450"/>
      <c r="HH34" s="450"/>
      <c r="HI34" s="450"/>
      <c r="HJ34" s="450"/>
      <c r="HK34" s="450"/>
      <c r="HL34" s="450"/>
      <c r="HM34" s="450"/>
      <c r="HN34" s="450"/>
      <c r="HO34" s="450"/>
      <c r="HP34" s="450"/>
      <c r="HQ34" s="450"/>
      <c r="HR34" s="450"/>
      <c r="HS34" s="450"/>
      <c r="HT34" s="450"/>
      <c r="HU34" s="450"/>
      <c r="HV34" s="450"/>
      <c r="HW34" s="450"/>
      <c r="HX34" s="450"/>
      <c r="HY34" s="450"/>
      <c r="HZ34" s="450"/>
      <c r="IA34" s="450"/>
      <c r="IB34" s="450"/>
      <c r="IC34" s="450"/>
      <c r="ID34" s="450"/>
      <c r="IE34" s="450"/>
      <c r="IF34" s="450"/>
      <c r="IG34" s="450"/>
      <c r="IH34" s="450"/>
      <c r="II34" s="450"/>
      <c r="IJ34" s="450"/>
      <c r="IK34" s="450"/>
      <c r="IL34" s="450"/>
      <c r="IM34" s="450"/>
      <c r="IN34" s="450"/>
      <c r="IO34" s="450"/>
      <c r="IP34" s="450"/>
      <c r="IQ34" s="450"/>
      <c r="IR34" s="450"/>
      <c r="IS34" s="450"/>
      <c r="IT34" s="450"/>
      <c r="IU34" s="450"/>
      <c r="IV34" s="450"/>
      <c r="IW34" s="450"/>
      <c r="IX34" s="450"/>
      <c r="IY34" s="450"/>
      <c r="IZ34" s="450"/>
    </row>
    <row r="35" s="378" customFormat="1" ht="11.8" customHeight="1" spans="1:260">
      <c r="A35" s="574" t="s">
        <v>65</v>
      </c>
      <c r="B35" s="561">
        <v>41198</v>
      </c>
      <c r="C35" s="559">
        <v>20000</v>
      </c>
      <c r="D35" s="559">
        <v>119059</v>
      </c>
      <c r="E35" s="561">
        <v>109059</v>
      </c>
      <c r="F35" s="423"/>
      <c r="G35" s="564">
        <f t="shared" si="16"/>
        <v>-10000</v>
      </c>
      <c r="H35" s="423"/>
      <c r="I35" s="564">
        <f t="shared" si="13"/>
        <v>67861</v>
      </c>
      <c r="J35" s="591"/>
      <c r="K35" s="426" t="s">
        <v>64</v>
      </c>
      <c r="L35" s="448">
        <v>22389</v>
      </c>
      <c r="M35" s="448">
        <v>29537</v>
      </c>
      <c r="N35" s="448">
        <v>29537</v>
      </c>
      <c r="O35" s="596">
        <v>27373</v>
      </c>
      <c r="P35" s="423"/>
      <c r="Q35" s="611">
        <f t="shared" si="18"/>
        <v>-2164</v>
      </c>
      <c r="R35" s="423"/>
      <c r="S35" s="611">
        <f t="shared" si="7"/>
        <v>4984</v>
      </c>
      <c r="T35" s="608"/>
      <c r="U35" s="450"/>
      <c r="V35" s="450"/>
      <c r="W35" s="450"/>
      <c r="X35" s="450"/>
      <c r="Y35" s="450"/>
      <c r="Z35" s="450"/>
      <c r="AA35" s="450"/>
      <c r="AB35" s="450"/>
      <c r="AC35" s="450"/>
      <c r="AD35" s="450"/>
      <c r="AE35" s="450"/>
      <c r="AF35" s="450"/>
      <c r="AG35" s="450"/>
      <c r="AH35" s="450"/>
      <c r="AI35" s="450"/>
      <c r="AJ35" s="450"/>
      <c r="AK35" s="450"/>
      <c r="AL35" s="450"/>
      <c r="AM35" s="450"/>
      <c r="AN35" s="450"/>
      <c r="AO35" s="450"/>
      <c r="AP35" s="450"/>
      <c r="AQ35" s="450"/>
      <c r="AR35" s="450"/>
      <c r="AS35" s="450"/>
      <c r="AT35" s="450"/>
      <c r="AU35" s="450"/>
      <c r="AV35" s="450"/>
      <c r="AW35" s="450"/>
      <c r="AX35" s="450"/>
      <c r="AY35" s="450"/>
      <c r="AZ35" s="450"/>
      <c r="BA35" s="450"/>
      <c r="BB35" s="450"/>
      <c r="BC35" s="450"/>
      <c r="BD35" s="450"/>
      <c r="BE35" s="450"/>
      <c r="BF35" s="450"/>
      <c r="BG35" s="450"/>
      <c r="BH35" s="450"/>
      <c r="BI35" s="450"/>
      <c r="BJ35" s="450"/>
      <c r="BK35" s="450"/>
      <c r="BL35" s="450"/>
      <c r="BM35" s="450"/>
      <c r="BN35" s="450"/>
      <c r="BO35" s="450"/>
      <c r="BP35" s="450"/>
      <c r="BQ35" s="450"/>
      <c r="BR35" s="450"/>
      <c r="BS35" s="450"/>
      <c r="BT35" s="450"/>
      <c r="BU35" s="450"/>
      <c r="BV35" s="450"/>
      <c r="BW35" s="450"/>
      <c r="BX35" s="450"/>
      <c r="BY35" s="450"/>
      <c r="BZ35" s="450"/>
      <c r="CA35" s="450"/>
      <c r="CB35" s="450"/>
      <c r="CC35" s="450"/>
      <c r="CD35" s="450"/>
      <c r="CE35" s="450"/>
      <c r="CF35" s="450"/>
      <c r="CG35" s="450"/>
      <c r="CH35" s="450"/>
      <c r="CI35" s="450"/>
      <c r="CJ35" s="450"/>
      <c r="CK35" s="450"/>
      <c r="CL35" s="450"/>
      <c r="CM35" s="450"/>
      <c r="CN35" s="450"/>
      <c r="CO35" s="450"/>
      <c r="CP35" s="450"/>
      <c r="CQ35" s="450"/>
      <c r="CR35" s="450"/>
      <c r="CS35" s="450"/>
      <c r="CT35" s="450"/>
      <c r="CU35" s="450"/>
      <c r="CV35" s="450"/>
      <c r="CW35" s="450"/>
      <c r="CX35" s="450"/>
      <c r="CY35" s="450"/>
      <c r="CZ35" s="450"/>
      <c r="DA35" s="450"/>
      <c r="DB35" s="450"/>
      <c r="DC35" s="450"/>
      <c r="DD35" s="450"/>
      <c r="DE35" s="450"/>
      <c r="DF35" s="450"/>
      <c r="DG35" s="450"/>
      <c r="DH35" s="450"/>
      <c r="DI35" s="450"/>
      <c r="DJ35" s="450"/>
      <c r="DK35" s="450"/>
      <c r="DL35" s="450"/>
      <c r="DM35" s="450"/>
      <c r="DN35" s="450"/>
      <c r="DO35" s="450"/>
      <c r="DP35" s="450"/>
      <c r="DQ35" s="450"/>
      <c r="DR35" s="450"/>
      <c r="DS35" s="450"/>
      <c r="DT35" s="450"/>
      <c r="DU35" s="450"/>
      <c r="DV35" s="450"/>
      <c r="DW35" s="450"/>
      <c r="DX35" s="450"/>
      <c r="DY35" s="450"/>
      <c r="DZ35" s="450"/>
      <c r="EA35" s="450"/>
      <c r="EB35" s="450"/>
      <c r="EC35" s="450"/>
      <c r="ED35" s="450"/>
      <c r="EE35" s="450"/>
      <c r="EF35" s="450"/>
      <c r="EG35" s="450"/>
      <c r="EH35" s="450"/>
      <c r="EI35" s="450"/>
      <c r="EJ35" s="450"/>
      <c r="EK35" s="450"/>
      <c r="EL35" s="450"/>
      <c r="EM35" s="450"/>
      <c r="EN35" s="450"/>
      <c r="EO35" s="450"/>
      <c r="EP35" s="450"/>
      <c r="EQ35" s="450"/>
      <c r="ER35" s="450"/>
      <c r="ES35" s="450"/>
      <c r="ET35" s="450"/>
      <c r="EU35" s="450"/>
      <c r="EV35" s="450"/>
      <c r="EW35" s="450"/>
      <c r="EX35" s="450"/>
      <c r="EY35" s="450"/>
      <c r="EZ35" s="450"/>
      <c r="FA35" s="450"/>
      <c r="FB35" s="450"/>
      <c r="FC35" s="450"/>
      <c r="FD35" s="450"/>
      <c r="FE35" s="450"/>
      <c r="FF35" s="450"/>
      <c r="FG35" s="450"/>
      <c r="FH35" s="450"/>
      <c r="FI35" s="450"/>
      <c r="FJ35" s="450"/>
      <c r="FK35" s="450"/>
      <c r="FL35" s="450"/>
      <c r="FM35" s="450"/>
      <c r="FN35" s="450"/>
      <c r="FO35" s="450"/>
      <c r="FP35" s="450"/>
      <c r="FQ35" s="450"/>
      <c r="FR35" s="450"/>
      <c r="FS35" s="450"/>
      <c r="FT35" s="450"/>
      <c r="FU35" s="450"/>
      <c r="FV35" s="450"/>
      <c r="FW35" s="450"/>
      <c r="FX35" s="450"/>
      <c r="FY35" s="450"/>
      <c r="FZ35" s="450"/>
      <c r="GA35" s="450"/>
      <c r="GB35" s="450"/>
      <c r="GC35" s="450"/>
      <c r="GD35" s="450"/>
      <c r="GE35" s="450"/>
      <c r="GF35" s="450"/>
      <c r="GG35" s="450"/>
      <c r="GH35" s="450"/>
      <c r="GI35" s="450"/>
      <c r="GJ35" s="450"/>
      <c r="GK35" s="450"/>
      <c r="GL35" s="450"/>
      <c r="GM35" s="450"/>
      <c r="GN35" s="450"/>
      <c r="GO35" s="450"/>
      <c r="GP35" s="450"/>
      <c r="GQ35" s="450"/>
      <c r="GR35" s="450"/>
      <c r="GS35" s="450"/>
      <c r="GT35" s="450"/>
      <c r="GU35" s="450"/>
      <c r="GV35" s="450"/>
      <c r="GW35" s="450"/>
      <c r="GX35" s="450"/>
      <c r="GY35" s="450"/>
      <c r="GZ35" s="450"/>
      <c r="HA35" s="450"/>
      <c r="HB35" s="450"/>
      <c r="HC35" s="450"/>
      <c r="HD35" s="450"/>
      <c r="HE35" s="450"/>
      <c r="HF35" s="450"/>
      <c r="HG35" s="450"/>
      <c r="HH35" s="450"/>
      <c r="HI35" s="450"/>
      <c r="HJ35" s="450"/>
      <c r="HK35" s="450"/>
      <c r="HL35" s="450"/>
      <c r="HM35" s="450"/>
      <c r="HN35" s="450"/>
      <c r="HO35" s="450"/>
      <c r="HP35" s="450"/>
      <c r="HQ35" s="450"/>
      <c r="HR35" s="450"/>
      <c r="HS35" s="450"/>
      <c r="HT35" s="450"/>
      <c r="HU35" s="450"/>
      <c r="HV35" s="450"/>
      <c r="HW35" s="450"/>
      <c r="HX35" s="450"/>
      <c r="HY35" s="450"/>
      <c r="HZ35" s="450"/>
      <c r="IA35" s="450"/>
      <c r="IB35" s="450"/>
      <c r="IC35" s="450"/>
      <c r="ID35" s="450"/>
      <c r="IE35" s="450"/>
      <c r="IF35" s="450"/>
      <c r="IG35" s="450"/>
      <c r="IH35" s="450"/>
      <c r="II35" s="450"/>
      <c r="IJ35" s="450"/>
      <c r="IK35" s="450"/>
      <c r="IL35" s="450"/>
      <c r="IM35" s="450"/>
      <c r="IN35" s="450"/>
      <c r="IO35" s="450"/>
      <c r="IP35" s="450"/>
      <c r="IQ35" s="450"/>
      <c r="IR35" s="450"/>
      <c r="IS35" s="450"/>
      <c r="IT35" s="450"/>
      <c r="IU35" s="450"/>
      <c r="IV35" s="450"/>
      <c r="IW35" s="450"/>
      <c r="IX35" s="450"/>
      <c r="IY35" s="450"/>
      <c r="IZ35" s="450"/>
    </row>
    <row r="36" s="378" customFormat="1" ht="11.8" customHeight="1" spans="1:260">
      <c r="A36" s="574" t="s">
        <v>67</v>
      </c>
      <c r="B36" s="561">
        <v>45572</v>
      </c>
      <c r="C36" s="559">
        <v>40000</v>
      </c>
      <c r="D36" s="559">
        <v>40000</v>
      </c>
      <c r="E36" s="559">
        <v>40000</v>
      </c>
      <c r="F36" s="423"/>
      <c r="G36" s="563"/>
      <c r="H36" s="423"/>
      <c r="I36" s="564">
        <f t="shared" si="13"/>
        <v>-5572</v>
      </c>
      <c r="J36" s="591"/>
      <c r="K36" s="421" t="s">
        <v>66</v>
      </c>
      <c r="L36" s="448">
        <v>42057</v>
      </c>
      <c r="M36" s="448"/>
      <c r="N36" s="448"/>
      <c r="O36" s="596">
        <v>41356</v>
      </c>
      <c r="P36" s="423"/>
      <c r="Q36" s="611">
        <f t="shared" si="18"/>
        <v>41356</v>
      </c>
      <c r="R36" s="423"/>
      <c r="S36" s="611">
        <f t="shared" si="7"/>
        <v>-701</v>
      </c>
      <c r="T36" s="608"/>
      <c r="U36" s="450"/>
      <c r="V36" s="450"/>
      <c r="W36" s="450"/>
      <c r="X36" s="450"/>
      <c r="Y36" s="450"/>
      <c r="Z36" s="450"/>
      <c r="AA36" s="450"/>
      <c r="AB36" s="450"/>
      <c r="AC36" s="450"/>
      <c r="AD36" s="450"/>
      <c r="AE36" s="450"/>
      <c r="AF36" s="450"/>
      <c r="AG36" s="450"/>
      <c r="AH36" s="450"/>
      <c r="AI36" s="450"/>
      <c r="AJ36" s="450"/>
      <c r="AK36" s="450"/>
      <c r="AL36" s="450"/>
      <c r="AM36" s="450"/>
      <c r="AN36" s="450"/>
      <c r="AO36" s="450"/>
      <c r="AP36" s="450"/>
      <c r="AQ36" s="450"/>
      <c r="AR36" s="450"/>
      <c r="AS36" s="450"/>
      <c r="AT36" s="450"/>
      <c r="AU36" s="450"/>
      <c r="AV36" s="450"/>
      <c r="AW36" s="450"/>
      <c r="AX36" s="450"/>
      <c r="AY36" s="450"/>
      <c r="AZ36" s="450"/>
      <c r="BA36" s="450"/>
      <c r="BB36" s="450"/>
      <c r="BC36" s="450"/>
      <c r="BD36" s="450"/>
      <c r="BE36" s="450"/>
      <c r="BF36" s="450"/>
      <c r="BG36" s="450"/>
      <c r="BH36" s="450"/>
      <c r="BI36" s="450"/>
      <c r="BJ36" s="450"/>
      <c r="BK36" s="450"/>
      <c r="BL36" s="450"/>
      <c r="BM36" s="450"/>
      <c r="BN36" s="450"/>
      <c r="BO36" s="450"/>
      <c r="BP36" s="450"/>
      <c r="BQ36" s="450"/>
      <c r="BR36" s="450"/>
      <c r="BS36" s="450"/>
      <c r="BT36" s="450"/>
      <c r="BU36" s="450"/>
      <c r="BV36" s="450"/>
      <c r="BW36" s="450"/>
      <c r="BX36" s="450"/>
      <c r="BY36" s="450"/>
      <c r="BZ36" s="450"/>
      <c r="CA36" s="450"/>
      <c r="CB36" s="450"/>
      <c r="CC36" s="450"/>
      <c r="CD36" s="450"/>
      <c r="CE36" s="450"/>
      <c r="CF36" s="450"/>
      <c r="CG36" s="450"/>
      <c r="CH36" s="450"/>
      <c r="CI36" s="450"/>
      <c r="CJ36" s="450"/>
      <c r="CK36" s="450"/>
      <c r="CL36" s="450"/>
      <c r="CM36" s="450"/>
      <c r="CN36" s="450"/>
      <c r="CO36" s="450"/>
      <c r="CP36" s="450"/>
      <c r="CQ36" s="450"/>
      <c r="CR36" s="450"/>
      <c r="CS36" s="450"/>
      <c r="CT36" s="450"/>
      <c r="CU36" s="450"/>
      <c r="CV36" s="450"/>
      <c r="CW36" s="450"/>
      <c r="CX36" s="450"/>
      <c r="CY36" s="450"/>
      <c r="CZ36" s="450"/>
      <c r="DA36" s="450"/>
      <c r="DB36" s="450"/>
      <c r="DC36" s="450"/>
      <c r="DD36" s="450"/>
      <c r="DE36" s="450"/>
      <c r="DF36" s="450"/>
      <c r="DG36" s="450"/>
      <c r="DH36" s="450"/>
      <c r="DI36" s="450"/>
      <c r="DJ36" s="450"/>
      <c r="DK36" s="450"/>
      <c r="DL36" s="450"/>
      <c r="DM36" s="450"/>
      <c r="DN36" s="450"/>
      <c r="DO36" s="450"/>
      <c r="DP36" s="450"/>
      <c r="DQ36" s="450"/>
      <c r="DR36" s="450"/>
      <c r="DS36" s="450"/>
      <c r="DT36" s="450"/>
      <c r="DU36" s="450"/>
      <c r="DV36" s="450"/>
      <c r="DW36" s="450"/>
      <c r="DX36" s="450"/>
      <c r="DY36" s="450"/>
      <c r="DZ36" s="450"/>
      <c r="EA36" s="450"/>
      <c r="EB36" s="450"/>
      <c r="EC36" s="450"/>
      <c r="ED36" s="450"/>
      <c r="EE36" s="450"/>
      <c r="EF36" s="450"/>
      <c r="EG36" s="450"/>
      <c r="EH36" s="450"/>
      <c r="EI36" s="450"/>
      <c r="EJ36" s="450"/>
      <c r="EK36" s="450"/>
      <c r="EL36" s="450"/>
      <c r="EM36" s="450"/>
      <c r="EN36" s="450"/>
      <c r="EO36" s="450"/>
      <c r="EP36" s="450"/>
      <c r="EQ36" s="450"/>
      <c r="ER36" s="450"/>
      <c r="ES36" s="450"/>
      <c r="ET36" s="450"/>
      <c r="EU36" s="450"/>
      <c r="EV36" s="450"/>
      <c r="EW36" s="450"/>
      <c r="EX36" s="450"/>
      <c r="EY36" s="450"/>
      <c r="EZ36" s="450"/>
      <c r="FA36" s="450"/>
      <c r="FB36" s="450"/>
      <c r="FC36" s="450"/>
      <c r="FD36" s="450"/>
      <c r="FE36" s="450"/>
      <c r="FF36" s="450"/>
      <c r="FG36" s="450"/>
      <c r="FH36" s="450"/>
      <c r="FI36" s="450"/>
      <c r="FJ36" s="450"/>
      <c r="FK36" s="450"/>
      <c r="FL36" s="450"/>
      <c r="FM36" s="450"/>
      <c r="FN36" s="450"/>
      <c r="FO36" s="450"/>
      <c r="FP36" s="450"/>
      <c r="FQ36" s="450"/>
      <c r="FR36" s="450"/>
      <c r="FS36" s="450"/>
      <c r="FT36" s="450"/>
      <c r="FU36" s="450"/>
      <c r="FV36" s="450"/>
      <c r="FW36" s="450"/>
      <c r="FX36" s="450"/>
      <c r="FY36" s="450"/>
      <c r="FZ36" s="450"/>
      <c r="GA36" s="450"/>
      <c r="GB36" s="450"/>
      <c r="GC36" s="450"/>
      <c r="GD36" s="450"/>
      <c r="GE36" s="450"/>
      <c r="GF36" s="450"/>
      <c r="GG36" s="450"/>
      <c r="GH36" s="450"/>
      <c r="GI36" s="450"/>
      <c r="GJ36" s="450"/>
      <c r="GK36" s="450"/>
      <c r="GL36" s="450"/>
      <c r="GM36" s="450"/>
      <c r="GN36" s="450"/>
      <c r="GO36" s="450"/>
      <c r="GP36" s="450"/>
      <c r="GQ36" s="450"/>
      <c r="GR36" s="450"/>
      <c r="GS36" s="450"/>
      <c r="GT36" s="450"/>
      <c r="GU36" s="450"/>
      <c r="GV36" s="450"/>
      <c r="GW36" s="450"/>
      <c r="GX36" s="450"/>
      <c r="GY36" s="450"/>
      <c r="GZ36" s="450"/>
      <c r="HA36" s="450"/>
      <c r="HB36" s="450"/>
      <c r="HC36" s="450"/>
      <c r="HD36" s="450"/>
      <c r="HE36" s="450"/>
      <c r="HF36" s="450"/>
      <c r="HG36" s="450"/>
      <c r="HH36" s="450"/>
      <c r="HI36" s="450"/>
      <c r="HJ36" s="450"/>
      <c r="HK36" s="450"/>
      <c r="HL36" s="450"/>
      <c r="HM36" s="450"/>
      <c r="HN36" s="450"/>
      <c r="HO36" s="450"/>
      <c r="HP36" s="450"/>
      <c r="HQ36" s="450"/>
      <c r="HR36" s="450"/>
      <c r="HS36" s="450"/>
      <c r="HT36" s="450"/>
      <c r="HU36" s="450"/>
      <c r="HV36" s="450"/>
      <c r="HW36" s="450"/>
      <c r="HX36" s="450"/>
      <c r="HY36" s="450"/>
      <c r="HZ36" s="450"/>
      <c r="IA36" s="450"/>
      <c r="IB36" s="450"/>
      <c r="IC36" s="450"/>
      <c r="ID36" s="450"/>
      <c r="IE36" s="450"/>
      <c r="IF36" s="450"/>
      <c r="IG36" s="450"/>
      <c r="IH36" s="450"/>
      <c r="II36" s="450"/>
      <c r="IJ36" s="450"/>
      <c r="IK36" s="450"/>
      <c r="IL36" s="450"/>
      <c r="IM36" s="450"/>
      <c r="IN36" s="450"/>
      <c r="IO36" s="450"/>
      <c r="IP36" s="450"/>
      <c r="IQ36" s="450"/>
      <c r="IR36" s="450"/>
      <c r="IS36" s="450"/>
      <c r="IT36" s="450"/>
      <c r="IU36" s="450"/>
      <c r="IV36" s="450"/>
      <c r="IW36" s="450"/>
      <c r="IX36" s="450"/>
      <c r="IY36" s="450"/>
      <c r="IZ36" s="450"/>
    </row>
    <row r="37" s="378" customFormat="1" ht="11.8" customHeight="1" spans="1:260">
      <c r="A37" s="574" t="s">
        <v>69</v>
      </c>
      <c r="B37" s="561">
        <v>305614</v>
      </c>
      <c r="C37" s="559">
        <v>253556</v>
      </c>
      <c r="D37" s="559">
        <v>388786</v>
      </c>
      <c r="E37" s="561">
        <v>427877</v>
      </c>
      <c r="F37" s="423"/>
      <c r="G37" s="564">
        <f t="shared" si="16"/>
        <v>39091</v>
      </c>
      <c r="H37" s="423"/>
      <c r="I37" s="564">
        <f t="shared" si="13"/>
        <v>122263</v>
      </c>
      <c r="J37" s="591"/>
      <c r="K37" s="421" t="s">
        <v>72</v>
      </c>
      <c r="L37" s="595"/>
      <c r="M37" s="595"/>
      <c r="N37" s="595"/>
      <c r="O37" s="595"/>
      <c r="P37" s="423"/>
      <c r="Q37" s="563"/>
      <c r="R37" s="423"/>
      <c r="S37" s="563"/>
      <c r="T37" s="608"/>
      <c r="U37" s="450"/>
      <c r="V37" s="450"/>
      <c r="W37" s="450"/>
      <c r="X37" s="450"/>
      <c r="Y37" s="450"/>
      <c r="Z37" s="450"/>
      <c r="AA37" s="450"/>
      <c r="AB37" s="450"/>
      <c r="AC37" s="450"/>
      <c r="AD37" s="450"/>
      <c r="AE37" s="450"/>
      <c r="AF37" s="450"/>
      <c r="AG37" s="450"/>
      <c r="AH37" s="450"/>
      <c r="AI37" s="450"/>
      <c r="AJ37" s="450"/>
      <c r="AK37" s="450"/>
      <c r="AL37" s="450"/>
      <c r="AM37" s="450"/>
      <c r="AN37" s="450"/>
      <c r="AO37" s="450"/>
      <c r="AP37" s="450"/>
      <c r="AQ37" s="450"/>
      <c r="AR37" s="450"/>
      <c r="AS37" s="450"/>
      <c r="AT37" s="450"/>
      <c r="AU37" s="450"/>
      <c r="AV37" s="450"/>
      <c r="AW37" s="450"/>
      <c r="AX37" s="450"/>
      <c r="AY37" s="450"/>
      <c r="AZ37" s="450"/>
      <c r="BA37" s="450"/>
      <c r="BB37" s="450"/>
      <c r="BC37" s="450"/>
      <c r="BD37" s="450"/>
      <c r="BE37" s="450"/>
      <c r="BF37" s="450"/>
      <c r="BG37" s="450"/>
      <c r="BH37" s="450"/>
      <c r="BI37" s="450"/>
      <c r="BJ37" s="450"/>
      <c r="BK37" s="450"/>
      <c r="BL37" s="450"/>
      <c r="BM37" s="450"/>
      <c r="BN37" s="450"/>
      <c r="BO37" s="450"/>
      <c r="BP37" s="450"/>
      <c r="BQ37" s="450"/>
      <c r="BR37" s="450"/>
      <c r="BS37" s="450"/>
      <c r="BT37" s="450"/>
      <c r="BU37" s="450"/>
      <c r="BV37" s="450"/>
      <c r="BW37" s="450"/>
      <c r="BX37" s="450"/>
      <c r="BY37" s="450"/>
      <c r="BZ37" s="450"/>
      <c r="CA37" s="450"/>
      <c r="CB37" s="450"/>
      <c r="CC37" s="450"/>
      <c r="CD37" s="450"/>
      <c r="CE37" s="450"/>
      <c r="CF37" s="450"/>
      <c r="CG37" s="450"/>
      <c r="CH37" s="450"/>
      <c r="CI37" s="450"/>
      <c r="CJ37" s="450"/>
      <c r="CK37" s="450"/>
      <c r="CL37" s="450"/>
      <c r="CM37" s="450"/>
      <c r="CN37" s="450"/>
      <c r="CO37" s="450"/>
      <c r="CP37" s="450"/>
      <c r="CQ37" s="450"/>
      <c r="CR37" s="450"/>
      <c r="CS37" s="450"/>
      <c r="CT37" s="450"/>
      <c r="CU37" s="450"/>
      <c r="CV37" s="450"/>
      <c r="CW37" s="450"/>
      <c r="CX37" s="450"/>
      <c r="CY37" s="450"/>
      <c r="CZ37" s="450"/>
      <c r="DA37" s="450"/>
      <c r="DB37" s="450"/>
      <c r="DC37" s="450"/>
      <c r="DD37" s="450"/>
      <c r="DE37" s="450"/>
      <c r="DF37" s="450"/>
      <c r="DG37" s="450"/>
      <c r="DH37" s="450"/>
      <c r="DI37" s="450"/>
      <c r="DJ37" s="450"/>
      <c r="DK37" s="450"/>
      <c r="DL37" s="450"/>
      <c r="DM37" s="450"/>
      <c r="DN37" s="450"/>
      <c r="DO37" s="450"/>
      <c r="DP37" s="450"/>
      <c r="DQ37" s="450"/>
      <c r="DR37" s="450"/>
      <c r="DS37" s="450"/>
      <c r="DT37" s="450"/>
      <c r="DU37" s="450"/>
      <c r="DV37" s="450"/>
      <c r="DW37" s="450"/>
      <c r="DX37" s="450"/>
      <c r="DY37" s="450"/>
      <c r="DZ37" s="450"/>
      <c r="EA37" s="450"/>
      <c r="EB37" s="450"/>
      <c r="EC37" s="450"/>
      <c r="ED37" s="450"/>
      <c r="EE37" s="450"/>
      <c r="EF37" s="450"/>
      <c r="EG37" s="450"/>
      <c r="EH37" s="450"/>
      <c r="EI37" s="450"/>
      <c r="EJ37" s="450"/>
      <c r="EK37" s="450"/>
      <c r="EL37" s="450"/>
      <c r="EM37" s="450"/>
      <c r="EN37" s="450"/>
      <c r="EO37" s="450"/>
      <c r="EP37" s="450"/>
      <c r="EQ37" s="450"/>
      <c r="ER37" s="450"/>
      <c r="ES37" s="450"/>
      <c r="ET37" s="450"/>
      <c r="EU37" s="450"/>
      <c r="EV37" s="450"/>
      <c r="EW37" s="450"/>
      <c r="EX37" s="450"/>
      <c r="EY37" s="450"/>
      <c r="EZ37" s="450"/>
      <c r="FA37" s="450"/>
      <c r="FB37" s="450"/>
      <c r="FC37" s="450"/>
      <c r="FD37" s="450"/>
      <c r="FE37" s="450"/>
      <c r="FF37" s="450"/>
      <c r="FG37" s="450"/>
      <c r="FH37" s="450"/>
      <c r="FI37" s="450"/>
      <c r="FJ37" s="450"/>
      <c r="FK37" s="450"/>
      <c r="FL37" s="450"/>
      <c r="FM37" s="450"/>
      <c r="FN37" s="450"/>
      <c r="FO37" s="450"/>
      <c r="FP37" s="450"/>
      <c r="FQ37" s="450"/>
      <c r="FR37" s="450"/>
      <c r="FS37" s="450"/>
      <c r="FT37" s="450"/>
      <c r="FU37" s="450"/>
      <c r="FV37" s="450"/>
      <c r="FW37" s="450"/>
      <c r="FX37" s="450"/>
      <c r="FY37" s="450"/>
      <c r="FZ37" s="450"/>
      <c r="GA37" s="450"/>
      <c r="GB37" s="450"/>
      <c r="GC37" s="450"/>
      <c r="GD37" s="450"/>
      <c r="GE37" s="450"/>
      <c r="GF37" s="450"/>
      <c r="GG37" s="450"/>
      <c r="GH37" s="450"/>
      <c r="GI37" s="450"/>
      <c r="GJ37" s="450"/>
      <c r="GK37" s="450"/>
      <c r="GL37" s="450"/>
      <c r="GM37" s="450"/>
      <c r="GN37" s="450"/>
      <c r="GO37" s="450"/>
      <c r="GP37" s="450"/>
      <c r="GQ37" s="450"/>
      <c r="GR37" s="450"/>
      <c r="GS37" s="450"/>
      <c r="GT37" s="450"/>
      <c r="GU37" s="450"/>
      <c r="GV37" s="450"/>
      <c r="GW37" s="450"/>
      <c r="GX37" s="450"/>
      <c r="GY37" s="450"/>
      <c r="GZ37" s="450"/>
      <c r="HA37" s="450"/>
      <c r="HB37" s="450"/>
      <c r="HC37" s="450"/>
      <c r="HD37" s="450"/>
      <c r="HE37" s="450"/>
      <c r="HF37" s="450"/>
      <c r="HG37" s="450"/>
      <c r="HH37" s="450"/>
      <c r="HI37" s="450"/>
      <c r="HJ37" s="450"/>
      <c r="HK37" s="450"/>
      <c r="HL37" s="450"/>
      <c r="HM37" s="450"/>
      <c r="HN37" s="450"/>
      <c r="HO37" s="450"/>
      <c r="HP37" s="450"/>
      <c r="HQ37" s="450"/>
      <c r="HR37" s="450"/>
      <c r="HS37" s="450"/>
      <c r="HT37" s="450"/>
      <c r="HU37" s="450"/>
      <c r="HV37" s="450"/>
      <c r="HW37" s="450"/>
      <c r="HX37" s="450"/>
      <c r="HY37" s="450"/>
      <c r="HZ37" s="450"/>
      <c r="IA37" s="450"/>
      <c r="IB37" s="450"/>
      <c r="IC37" s="450"/>
      <c r="ID37" s="450"/>
      <c r="IE37" s="450"/>
      <c r="IF37" s="450"/>
      <c r="IG37" s="450"/>
      <c r="IH37" s="450"/>
      <c r="II37" s="450"/>
      <c r="IJ37" s="450"/>
      <c r="IK37" s="450"/>
      <c r="IL37" s="450"/>
      <c r="IM37" s="450"/>
      <c r="IN37" s="450"/>
      <c r="IO37" s="450"/>
      <c r="IP37" s="450"/>
      <c r="IQ37" s="450"/>
      <c r="IR37" s="450"/>
      <c r="IS37" s="450"/>
      <c r="IT37" s="450"/>
      <c r="IU37" s="450"/>
      <c r="IV37" s="450"/>
      <c r="IW37" s="450"/>
      <c r="IX37" s="450"/>
      <c r="IY37" s="450"/>
      <c r="IZ37" s="450"/>
    </row>
    <row r="38" s="378" customFormat="1" ht="11.8" customHeight="1" spans="1:260">
      <c r="A38" s="574" t="s">
        <v>96</v>
      </c>
      <c r="B38" s="561">
        <v>55327</v>
      </c>
      <c r="C38" s="559">
        <v>53236</v>
      </c>
      <c r="D38" s="559">
        <v>94010</v>
      </c>
      <c r="E38" s="561">
        <v>98708</v>
      </c>
      <c r="F38" s="423"/>
      <c r="G38" s="564">
        <f t="shared" si="16"/>
        <v>4698</v>
      </c>
      <c r="H38" s="423"/>
      <c r="I38" s="564">
        <f t="shared" si="13"/>
        <v>43381</v>
      </c>
      <c r="J38" s="591"/>
      <c r="K38" s="421" t="s">
        <v>76</v>
      </c>
      <c r="L38" s="448">
        <v>75870</v>
      </c>
      <c r="M38" s="448"/>
      <c r="N38" s="448"/>
      <c r="O38" s="448">
        <v>55282</v>
      </c>
      <c r="P38" s="423"/>
      <c r="Q38" s="564">
        <f t="shared" si="18"/>
        <v>55282</v>
      </c>
      <c r="R38" s="423"/>
      <c r="S38" s="564">
        <f t="shared" si="7"/>
        <v>-20588</v>
      </c>
      <c r="T38" s="608"/>
      <c r="U38" s="450"/>
      <c r="V38" s="450"/>
      <c r="W38" s="450"/>
      <c r="X38" s="450"/>
      <c r="Y38" s="450"/>
      <c r="Z38" s="450"/>
      <c r="AA38" s="450"/>
      <c r="AB38" s="450"/>
      <c r="AC38" s="450"/>
      <c r="AD38" s="450"/>
      <c r="AE38" s="450"/>
      <c r="AF38" s="450"/>
      <c r="AG38" s="450"/>
      <c r="AH38" s="450"/>
      <c r="AI38" s="450"/>
      <c r="AJ38" s="450"/>
      <c r="AK38" s="450"/>
      <c r="AL38" s="450"/>
      <c r="AM38" s="450"/>
      <c r="AN38" s="450"/>
      <c r="AO38" s="450"/>
      <c r="AP38" s="450"/>
      <c r="AQ38" s="450"/>
      <c r="AR38" s="450"/>
      <c r="AS38" s="450"/>
      <c r="AT38" s="450"/>
      <c r="AU38" s="450"/>
      <c r="AV38" s="450"/>
      <c r="AW38" s="450"/>
      <c r="AX38" s="450"/>
      <c r="AY38" s="450"/>
      <c r="AZ38" s="450"/>
      <c r="BA38" s="450"/>
      <c r="BB38" s="450"/>
      <c r="BC38" s="450"/>
      <c r="BD38" s="450"/>
      <c r="BE38" s="450"/>
      <c r="BF38" s="450"/>
      <c r="BG38" s="450"/>
      <c r="BH38" s="450"/>
      <c r="BI38" s="450"/>
      <c r="BJ38" s="450"/>
      <c r="BK38" s="450"/>
      <c r="BL38" s="450"/>
      <c r="BM38" s="450"/>
      <c r="BN38" s="450"/>
      <c r="BO38" s="450"/>
      <c r="BP38" s="450"/>
      <c r="BQ38" s="450"/>
      <c r="BR38" s="450"/>
      <c r="BS38" s="450"/>
      <c r="BT38" s="450"/>
      <c r="BU38" s="450"/>
      <c r="BV38" s="450"/>
      <c r="BW38" s="450"/>
      <c r="BX38" s="450"/>
      <c r="BY38" s="450"/>
      <c r="BZ38" s="450"/>
      <c r="CA38" s="450"/>
      <c r="CB38" s="450"/>
      <c r="CC38" s="450"/>
      <c r="CD38" s="450"/>
      <c r="CE38" s="450"/>
      <c r="CF38" s="450"/>
      <c r="CG38" s="450"/>
      <c r="CH38" s="450"/>
      <c r="CI38" s="450"/>
      <c r="CJ38" s="450"/>
      <c r="CK38" s="450"/>
      <c r="CL38" s="450"/>
      <c r="CM38" s="450"/>
      <c r="CN38" s="450"/>
      <c r="CO38" s="450"/>
      <c r="CP38" s="450"/>
      <c r="CQ38" s="450"/>
      <c r="CR38" s="450"/>
      <c r="CS38" s="450"/>
      <c r="CT38" s="450"/>
      <c r="CU38" s="450"/>
      <c r="CV38" s="450"/>
      <c r="CW38" s="450"/>
      <c r="CX38" s="450"/>
      <c r="CY38" s="450"/>
      <c r="CZ38" s="450"/>
      <c r="DA38" s="450"/>
      <c r="DB38" s="450"/>
      <c r="DC38" s="450"/>
      <c r="DD38" s="450"/>
      <c r="DE38" s="450"/>
      <c r="DF38" s="450"/>
      <c r="DG38" s="450"/>
      <c r="DH38" s="450"/>
      <c r="DI38" s="450"/>
      <c r="DJ38" s="450"/>
      <c r="DK38" s="450"/>
      <c r="DL38" s="450"/>
      <c r="DM38" s="450"/>
      <c r="DN38" s="450"/>
      <c r="DO38" s="450"/>
      <c r="DP38" s="450"/>
      <c r="DQ38" s="450"/>
      <c r="DR38" s="450"/>
      <c r="DS38" s="450"/>
      <c r="DT38" s="450"/>
      <c r="DU38" s="450"/>
      <c r="DV38" s="450"/>
      <c r="DW38" s="450"/>
      <c r="DX38" s="450"/>
      <c r="DY38" s="450"/>
      <c r="DZ38" s="450"/>
      <c r="EA38" s="450"/>
      <c r="EB38" s="450"/>
      <c r="EC38" s="450"/>
      <c r="ED38" s="450"/>
      <c r="EE38" s="450"/>
      <c r="EF38" s="450"/>
      <c r="EG38" s="450"/>
      <c r="EH38" s="450"/>
      <c r="EI38" s="450"/>
      <c r="EJ38" s="450"/>
      <c r="EK38" s="450"/>
      <c r="EL38" s="450"/>
      <c r="EM38" s="450"/>
      <c r="EN38" s="450"/>
      <c r="EO38" s="450"/>
      <c r="EP38" s="450"/>
      <c r="EQ38" s="450"/>
      <c r="ER38" s="450"/>
      <c r="ES38" s="450"/>
      <c r="ET38" s="450"/>
      <c r="EU38" s="450"/>
      <c r="EV38" s="450"/>
      <c r="EW38" s="450"/>
      <c r="EX38" s="450"/>
      <c r="EY38" s="450"/>
      <c r="EZ38" s="450"/>
      <c r="FA38" s="450"/>
      <c r="FB38" s="450"/>
      <c r="FC38" s="450"/>
      <c r="FD38" s="450"/>
      <c r="FE38" s="450"/>
      <c r="FF38" s="450"/>
      <c r="FG38" s="450"/>
      <c r="FH38" s="450"/>
      <c r="FI38" s="450"/>
      <c r="FJ38" s="450"/>
      <c r="FK38" s="450"/>
      <c r="FL38" s="450"/>
      <c r="FM38" s="450"/>
      <c r="FN38" s="450"/>
      <c r="FO38" s="450"/>
      <c r="FP38" s="450"/>
      <c r="FQ38" s="450"/>
      <c r="FR38" s="450"/>
      <c r="FS38" s="450"/>
      <c r="FT38" s="450"/>
      <c r="FU38" s="450"/>
      <c r="FV38" s="450"/>
      <c r="FW38" s="450"/>
      <c r="FX38" s="450"/>
      <c r="FY38" s="450"/>
      <c r="FZ38" s="450"/>
      <c r="GA38" s="450"/>
      <c r="GB38" s="450"/>
      <c r="GC38" s="450"/>
      <c r="GD38" s="450"/>
      <c r="GE38" s="450"/>
      <c r="GF38" s="450"/>
      <c r="GG38" s="450"/>
      <c r="GH38" s="450"/>
      <c r="GI38" s="450"/>
      <c r="GJ38" s="450"/>
      <c r="GK38" s="450"/>
      <c r="GL38" s="450"/>
      <c r="GM38" s="450"/>
      <c r="GN38" s="450"/>
      <c r="GO38" s="450"/>
      <c r="GP38" s="450"/>
      <c r="GQ38" s="450"/>
      <c r="GR38" s="450"/>
      <c r="GS38" s="450"/>
      <c r="GT38" s="450"/>
      <c r="GU38" s="450"/>
      <c r="GV38" s="450"/>
      <c r="GW38" s="450"/>
      <c r="GX38" s="450"/>
      <c r="GY38" s="450"/>
      <c r="GZ38" s="450"/>
      <c r="HA38" s="450"/>
      <c r="HB38" s="450"/>
      <c r="HC38" s="450"/>
      <c r="HD38" s="450"/>
      <c r="HE38" s="450"/>
      <c r="HF38" s="450"/>
      <c r="HG38" s="450"/>
      <c r="HH38" s="450"/>
      <c r="HI38" s="450"/>
      <c r="HJ38" s="450"/>
      <c r="HK38" s="450"/>
      <c r="HL38" s="450"/>
      <c r="HM38" s="450"/>
      <c r="HN38" s="450"/>
      <c r="HO38" s="450"/>
      <c r="HP38" s="450"/>
      <c r="HQ38" s="450"/>
      <c r="HR38" s="450"/>
      <c r="HS38" s="450"/>
      <c r="HT38" s="450"/>
      <c r="HU38" s="450"/>
      <c r="HV38" s="450"/>
      <c r="HW38" s="450"/>
      <c r="HX38" s="450"/>
      <c r="HY38" s="450"/>
      <c r="HZ38" s="450"/>
      <c r="IA38" s="450"/>
      <c r="IB38" s="450"/>
      <c r="IC38" s="450"/>
      <c r="ID38" s="450"/>
      <c r="IE38" s="450"/>
      <c r="IF38" s="450"/>
      <c r="IG38" s="450"/>
      <c r="IH38" s="450"/>
      <c r="II38" s="450"/>
      <c r="IJ38" s="450"/>
      <c r="IK38" s="450"/>
      <c r="IL38" s="450"/>
      <c r="IM38" s="450"/>
      <c r="IN38" s="450"/>
      <c r="IO38" s="450"/>
      <c r="IP38" s="450"/>
      <c r="IQ38" s="450"/>
      <c r="IR38" s="450"/>
      <c r="IS38" s="450"/>
      <c r="IT38" s="450"/>
      <c r="IU38" s="450"/>
      <c r="IV38" s="450"/>
      <c r="IW38" s="450"/>
      <c r="IX38" s="450"/>
      <c r="IY38" s="450"/>
      <c r="IZ38" s="450"/>
    </row>
    <row r="39" s="378" customFormat="1" ht="11.8" customHeight="1" spans="1:260">
      <c r="A39" s="576" t="s">
        <v>73</v>
      </c>
      <c r="B39" s="561">
        <v>1046</v>
      </c>
      <c r="C39" s="559"/>
      <c r="D39" s="559"/>
      <c r="E39" s="561"/>
      <c r="F39" s="423"/>
      <c r="G39" s="563"/>
      <c r="H39" s="423"/>
      <c r="I39" s="564">
        <f t="shared" si="13"/>
        <v>-1046</v>
      </c>
      <c r="J39" s="591"/>
      <c r="K39" s="421" t="s">
        <v>77</v>
      </c>
      <c r="L39" s="448"/>
      <c r="M39" s="448">
        <v>49</v>
      </c>
      <c r="N39" s="448"/>
      <c r="O39" s="448"/>
      <c r="P39" s="423"/>
      <c r="Q39" s="563"/>
      <c r="R39" s="423"/>
      <c r="S39" s="563"/>
      <c r="T39" s="608"/>
      <c r="U39" s="450"/>
      <c r="V39" s="450"/>
      <c r="W39" s="450"/>
      <c r="X39" s="450"/>
      <c r="Y39" s="450"/>
      <c r="Z39" s="450"/>
      <c r="AA39" s="450"/>
      <c r="AB39" s="450"/>
      <c r="AC39" s="450"/>
      <c r="AD39" s="450"/>
      <c r="AE39" s="450"/>
      <c r="AF39" s="450"/>
      <c r="AG39" s="450"/>
      <c r="AH39" s="450"/>
      <c r="AI39" s="450"/>
      <c r="AJ39" s="450"/>
      <c r="AK39" s="450"/>
      <c r="AL39" s="450"/>
      <c r="AM39" s="450"/>
      <c r="AN39" s="450"/>
      <c r="AO39" s="450"/>
      <c r="AP39" s="450"/>
      <c r="AQ39" s="450"/>
      <c r="AR39" s="450"/>
      <c r="AS39" s="450"/>
      <c r="AT39" s="450"/>
      <c r="AU39" s="450"/>
      <c r="AV39" s="450"/>
      <c r="AW39" s="450"/>
      <c r="AX39" s="450"/>
      <c r="AY39" s="450"/>
      <c r="AZ39" s="450"/>
      <c r="BA39" s="450"/>
      <c r="BB39" s="450"/>
      <c r="BC39" s="450"/>
      <c r="BD39" s="450"/>
      <c r="BE39" s="450"/>
      <c r="BF39" s="450"/>
      <c r="BG39" s="450"/>
      <c r="BH39" s="450"/>
      <c r="BI39" s="450"/>
      <c r="BJ39" s="450"/>
      <c r="BK39" s="450"/>
      <c r="BL39" s="450"/>
      <c r="BM39" s="450"/>
      <c r="BN39" s="450"/>
      <c r="BO39" s="450"/>
      <c r="BP39" s="450"/>
      <c r="BQ39" s="450"/>
      <c r="BR39" s="450"/>
      <c r="BS39" s="450"/>
      <c r="BT39" s="450"/>
      <c r="BU39" s="450"/>
      <c r="BV39" s="450"/>
      <c r="BW39" s="450"/>
      <c r="BX39" s="450"/>
      <c r="BY39" s="450"/>
      <c r="BZ39" s="450"/>
      <c r="CA39" s="450"/>
      <c r="CB39" s="450"/>
      <c r="CC39" s="450"/>
      <c r="CD39" s="450"/>
      <c r="CE39" s="450"/>
      <c r="CF39" s="450"/>
      <c r="CG39" s="450"/>
      <c r="CH39" s="450"/>
      <c r="CI39" s="450"/>
      <c r="CJ39" s="450"/>
      <c r="CK39" s="450"/>
      <c r="CL39" s="450"/>
      <c r="CM39" s="450"/>
      <c r="CN39" s="450"/>
      <c r="CO39" s="450"/>
      <c r="CP39" s="450"/>
      <c r="CQ39" s="450"/>
      <c r="CR39" s="450"/>
      <c r="CS39" s="450"/>
      <c r="CT39" s="450"/>
      <c r="CU39" s="450"/>
      <c r="CV39" s="450"/>
      <c r="CW39" s="450"/>
      <c r="CX39" s="450"/>
      <c r="CY39" s="450"/>
      <c r="CZ39" s="450"/>
      <c r="DA39" s="450"/>
      <c r="DB39" s="450"/>
      <c r="DC39" s="450"/>
      <c r="DD39" s="450"/>
      <c r="DE39" s="450"/>
      <c r="DF39" s="450"/>
      <c r="DG39" s="450"/>
      <c r="DH39" s="450"/>
      <c r="DI39" s="450"/>
      <c r="DJ39" s="450"/>
      <c r="DK39" s="450"/>
      <c r="DL39" s="450"/>
      <c r="DM39" s="450"/>
      <c r="DN39" s="450"/>
      <c r="DO39" s="450"/>
      <c r="DP39" s="450"/>
      <c r="DQ39" s="450"/>
      <c r="DR39" s="450"/>
      <c r="DS39" s="450"/>
      <c r="DT39" s="450"/>
      <c r="DU39" s="450"/>
      <c r="DV39" s="450"/>
      <c r="DW39" s="450"/>
      <c r="DX39" s="450"/>
      <c r="DY39" s="450"/>
      <c r="DZ39" s="450"/>
      <c r="EA39" s="450"/>
      <c r="EB39" s="450"/>
      <c r="EC39" s="450"/>
      <c r="ED39" s="450"/>
      <c r="EE39" s="450"/>
      <c r="EF39" s="450"/>
      <c r="EG39" s="450"/>
      <c r="EH39" s="450"/>
      <c r="EI39" s="450"/>
      <c r="EJ39" s="450"/>
      <c r="EK39" s="450"/>
      <c r="EL39" s="450"/>
      <c r="EM39" s="450"/>
      <c r="EN39" s="450"/>
      <c r="EO39" s="450"/>
      <c r="EP39" s="450"/>
      <c r="EQ39" s="450"/>
      <c r="ER39" s="450"/>
      <c r="ES39" s="450"/>
      <c r="ET39" s="450"/>
      <c r="EU39" s="450"/>
      <c r="EV39" s="450"/>
      <c r="EW39" s="450"/>
      <c r="EX39" s="450"/>
      <c r="EY39" s="450"/>
      <c r="EZ39" s="450"/>
      <c r="FA39" s="450"/>
      <c r="FB39" s="450"/>
      <c r="FC39" s="450"/>
      <c r="FD39" s="450"/>
      <c r="FE39" s="450"/>
      <c r="FF39" s="450"/>
      <c r="FG39" s="450"/>
      <c r="FH39" s="450"/>
      <c r="FI39" s="450"/>
      <c r="FJ39" s="450"/>
      <c r="FK39" s="450"/>
      <c r="FL39" s="450"/>
      <c r="FM39" s="450"/>
      <c r="FN39" s="450"/>
      <c r="FO39" s="450"/>
      <c r="FP39" s="450"/>
      <c r="FQ39" s="450"/>
      <c r="FR39" s="450"/>
      <c r="FS39" s="450"/>
      <c r="FT39" s="450"/>
      <c r="FU39" s="450"/>
      <c r="FV39" s="450"/>
      <c r="FW39" s="450"/>
      <c r="FX39" s="450"/>
      <c r="FY39" s="450"/>
      <c r="FZ39" s="450"/>
      <c r="GA39" s="450"/>
      <c r="GB39" s="450"/>
      <c r="GC39" s="450"/>
      <c r="GD39" s="450"/>
      <c r="GE39" s="450"/>
      <c r="GF39" s="450"/>
      <c r="GG39" s="450"/>
      <c r="GH39" s="450"/>
      <c r="GI39" s="450"/>
      <c r="GJ39" s="450"/>
      <c r="GK39" s="450"/>
      <c r="GL39" s="450"/>
      <c r="GM39" s="450"/>
      <c r="GN39" s="450"/>
      <c r="GO39" s="450"/>
      <c r="GP39" s="450"/>
      <c r="GQ39" s="450"/>
      <c r="GR39" s="450"/>
      <c r="GS39" s="450"/>
      <c r="GT39" s="450"/>
      <c r="GU39" s="450"/>
      <c r="GV39" s="450"/>
      <c r="GW39" s="450"/>
      <c r="GX39" s="450"/>
      <c r="GY39" s="450"/>
      <c r="GZ39" s="450"/>
      <c r="HA39" s="450"/>
      <c r="HB39" s="450"/>
      <c r="HC39" s="450"/>
      <c r="HD39" s="450"/>
      <c r="HE39" s="450"/>
      <c r="HF39" s="450"/>
      <c r="HG39" s="450"/>
      <c r="HH39" s="450"/>
      <c r="HI39" s="450"/>
      <c r="HJ39" s="450"/>
      <c r="HK39" s="450"/>
      <c r="HL39" s="450"/>
      <c r="HM39" s="450"/>
      <c r="HN39" s="450"/>
      <c r="HO39" s="450"/>
      <c r="HP39" s="450"/>
      <c r="HQ39" s="450"/>
      <c r="HR39" s="450"/>
      <c r="HS39" s="450"/>
      <c r="HT39" s="450"/>
      <c r="HU39" s="450"/>
      <c r="HV39" s="450"/>
      <c r="HW39" s="450"/>
      <c r="HX39" s="450"/>
      <c r="HY39" s="450"/>
      <c r="HZ39" s="450"/>
      <c r="IA39" s="450"/>
      <c r="IB39" s="450"/>
      <c r="IC39" s="450"/>
      <c r="ID39" s="450"/>
      <c r="IE39" s="450"/>
      <c r="IF39" s="450"/>
      <c r="IG39" s="450"/>
      <c r="IH39" s="450"/>
      <c r="II39" s="450"/>
      <c r="IJ39" s="450"/>
      <c r="IK39" s="450"/>
      <c r="IL39" s="450"/>
      <c r="IM39" s="450"/>
      <c r="IN39" s="450"/>
      <c r="IO39" s="450"/>
      <c r="IP39" s="450"/>
      <c r="IQ39" s="450"/>
      <c r="IR39" s="450"/>
      <c r="IS39" s="450"/>
      <c r="IT39" s="450"/>
      <c r="IU39" s="450"/>
      <c r="IV39" s="450"/>
      <c r="IW39" s="450"/>
      <c r="IX39" s="450"/>
      <c r="IY39" s="450"/>
      <c r="IZ39" s="450"/>
    </row>
    <row r="40" s="378" customFormat="1" ht="11.8" customHeight="1" spans="1:260">
      <c r="A40" s="574" t="s">
        <v>75</v>
      </c>
      <c r="B40" s="561">
        <v>67933</v>
      </c>
      <c r="C40" s="559">
        <v>72737</v>
      </c>
      <c r="D40" s="559">
        <v>75870</v>
      </c>
      <c r="E40" s="561">
        <v>75870</v>
      </c>
      <c r="F40" s="423"/>
      <c r="G40" s="563"/>
      <c r="H40" s="423"/>
      <c r="I40" s="564">
        <f t="shared" si="13"/>
        <v>7937</v>
      </c>
      <c r="J40" s="591"/>
      <c r="K40" s="421" t="s">
        <v>74</v>
      </c>
      <c r="L40" s="448">
        <v>308</v>
      </c>
      <c r="M40" s="448"/>
      <c r="N40" s="448"/>
      <c r="O40" s="448">
        <v>308</v>
      </c>
      <c r="P40" s="423"/>
      <c r="Q40" s="563">
        <f t="shared" si="18"/>
        <v>308</v>
      </c>
      <c r="R40" s="423"/>
      <c r="S40" s="563"/>
      <c r="T40" s="608"/>
      <c r="U40" s="450"/>
      <c r="V40" s="450"/>
      <c r="W40" s="450"/>
      <c r="X40" s="450"/>
      <c r="Y40" s="450"/>
      <c r="Z40" s="450"/>
      <c r="AA40" s="450"/>
      <c r="AB40" s="450"/>
      <c r="AC40" s="450"/>
      <c r="AD40" s="450"/>
      <c r="AE40" s="450"/>
      <c r="AF40" s="450"/>
      <c r="AG40" s="450"/>
      <c r="AH40" s="450"/>
      <c r="AI40" s="450"/>
      <c r="AJ40" s="450"/>
      <c r="AK40" s="450"/>
      <c r="AL40" s="450"/>
      <c r="AM40" s="450"/>
      <c r="AN40" s="450"/>
      <c r="AO40" s="450"/>
      <c r="AP40" s="450"/>
      <c r="AQ40" s="450"/>
      <c r="AR40" s="450"/>
      <c r="AS40" s="450"/>
      <c r="AT40" s="450"/>
      <c r="AU40" s="450"/>
      <c r="AV40" s="450"/>
      <c r="AW40" s="450"/>
      <c r="AX40" s="450"/>
      <c r="AY40" s="450"/>
      <c r="AZ40" s="450"/>
      <c r="BA40" s="450"/>
      <c r="BB40" s="450"/>
      <c r="BC40" s="450"/>
      <c r="BD40" s="450"/>
      <c r="BE40" s="450"/>
      <c r="BF40" s="450"/>
      <c r="BG40" s="450"/>
      <c r="BH40" s="450"/>
      <c r="BI40" s="450"/>
      <c r="BJ40" s="450"/>
      <c r="BK40" s="450"/>
      <c r="BL40" s="450"/>
      <c r="BM40" s="450"/>
      <c r="BN40" s="450"/>
      <c r="BO40" s="450"/>
      <c r="BP40" s="450"/>
      <c r="BQ40" s="450"/>
      <c r="BR40" s="450"/>
      <c r="BS40" s="450"/>
      <c r="BT40" s="450"/>
      <c r="BU40" s="450"/>
      <c r="BV40" s="450"/>
      <c r="BW40" s="450"/>
      <c r="BX40" s="450"/>
      <c r="BY40" s="450"/>
      <c r="BZ40" s="450"/>
      <c r="CA40" s="450"/>
      <c r="CB40" s="450"/>
      <c r="CC40" s="450"/>
      <c r="CD40" s="450"/>
      <c r="CE40" s="450"/>
      <c r="CF40" s="450"/>
      <c r="CG40" s="450"/>
      <c r="CH40" s="450"/>
      <c r="CI40" s="450"/>
      <c r="CJ40" s="450"/>
      <c r="CK40" s="450"/>
      <c r="CL40" s="450"/>
      <c r="CM40" s="450"/>
      <c r="CN40" s="450"/>
      <c r="CO40" s="450"/>
      <c r="CP40" s="450"/>
      <c r="CQ40" s="450"/>
      <c r="CR40" s="450"/>
      <c r="CS40" s="450"/>
      <c r="CT40" s="450"/>
      <c r="CU40" s="450"/>
      <c r="CV40" s="450"/>
      <c r="CW40" s="450"/>
      <c r="CX40" s="450"/>
      <c r="CY40" s="450"/>
      <c r="CZ40" s="450"/>
      <c r="DA40" s="450"/>
      <c r="DB40" s="450"/>
      <c r="DC40" s="450"/>
      <c r="DD40" s="450"/>
      <c r="DE40" s="450"/>
      <c r="DF40" s="450"/>
      <c r="DG40" s="450"/>
      <c r="DH40" s="450"/>
      <c r="DI40" s="450"/>
      <c r="DJ40" s="450"/>
      <c r="DK40" s="450"/>
      <c r="DL40" s="450"/>
      <c r="DM40" s="450"/>
      <c r="DN40" s="450"/>
      <c r="DO40" s="450"/>
      <c r="DP40" s="450"/>
      <c r="DQ40" s="450"/>
      <c r="DR40" s="450"/>
      <c r="DS40" s="450"/>
      <c r="DT40" s="450"/>
      <c r="DU40" s="450"/>
      <c r="DV40" s="450"/>
      <c r="DW40" s="450"/>
      <c r="DX40" s="450"/>
      <c r="DY40" s="450"/>
      <c r="DZ40" s="450"/>
      <c r="EA40" s="450"/>
      <c r="EB40" s="450"/>
      <c r="EC40" s="450"/>
      <c r="ED40" s="450"/>
      <c r="EE40" s="450"/>
      <c r="EF40" s="450"/>
      <c r="EG40" s="450"/>
      <c r="EH40" s="450"/>
      <c r="EI40" s="450"/>
      <c r="EJ40" s="450"/>
      <c r="EK40" s="450"/>
      <c r="EL40" s="450"/>
      <c r="EM40" s="450"/>
      <c r="EN40" s="450"/>
      <c r="EO40" s="450"/>
      <c r="EP40" s="450"/>
      <c r="EQ40" s="450"/>
      <c r="ER40" s="450"/>
      <c r="ES40" s="450"/>
      <c r="ET40" s="450"/>
      <c r="EU40" s="450"/>
      <c r="EV40" s="450"/>
      <c r="EW40" s="450"/>
      <c r="EX40" s="450"/>
      <c r="EY40" s="450"/>
      <c r="EZ40" s="450"/>
      <c r="FA40" s="450"/>
      <c r="FB40" s="450"/>
      <c r="FC40" s="450"/>
      <c r="FD40" s="450"/>
      <c r="FE40" s="450"/>
      <c r="FF40" s="450"/>
      <c r="FG40" s="450"/>
      <c r="FH40" s="450"/>
      <c r="FI40" s="450"/>
      <c r="FJ40" s="450"/>
      <c r="FK40" s="450"/>
      <c r="FL40" s="450"/>
      <c r="FM40" s="450"/>
      <c r="FN40" s="450"/>
      <c r="FO40" s="450"/>
      <c r="FP40" s="450"/>
      <c r="FQ40" s="450"/>
      <c r="FR40" s="450"/>
      <c r="FS40" s="450"/>
      <c r="FT40" s="450"/>
      <c r="FU40" s="450"/>
      <c r="FV40" s="450"/>
      <c r="FW40" s="450"/>
      <c r="FX40" s="450"/>
      <c r="FY40" s="450"/>
      <c r="FZ40" s="450"/>
      <c r="GA40" s="450"/>
      <c r="GB40" s="450"/>
      <c r="GC40" s="450"/>
      <c r="GD40" s="450"/>
      <c r="GE40" s="450"/>
      <c r="GF40" s="450"/>
      <c r="GG40" s="450"/>
      <c r="GH40" s="450"/>
      <c r="GI40" s="450"/>
      <c r="GJ40" s="450"/>
      <c r="GK40" s="450"/>
      <c r="GL40" s="450"/>
      <c r="GM40" s="450"/>
      <c r="GN40" s="450"/>
      <c r="GO40" s="450"/>
      <c r="GP40" s="450"/>
      <c r="GQ40" s="450"/>
      <c r="GR40" s="450"/>
      <c r="GS40" s="450"/>
      <c r="GT40" s="450"/>
      <c r="GU40" s="450"/>
      <c r="GV40" s="450"/>
      <c r="GW40" s="450"/>
      <c r="GX40" s="450"/>
      <c r="GY40" s="450"/>
      <c r="GZ40" s="450"/>
      <c r="HA40" s="450"/>
      <c r="HB40" s="450"/>
      <c r="HC40" s="450"/>
      <c r="HD40" s="450"/>
      <c r="HE40" s="450"/>
      <c r="HF40" s="450"/>
      <c r="HG40" s="450"/>
      <c r="HH40" s="450"/>
      <c r="HI40" s="450"/>
      <c r="HJ40" s="450"/>
      <c r="HK40" s="450"/>
      <c r="HL40" s="450"/>
      <c r="HM40" s="450"/>
      <c r="HN40" s="450"/>
      <c r="HO40" s="450"/>
      <c r="HP40" s="450"/>
      <c r="HQ40" s="450"/>
      <c r="HR40" s="450"/>
      <c r="HS40" s="450"/>
      <c r="HT40" s="450"/>
      <c r="HU40" s="450"/>
      <c r="HV40" s="450"/>
      <c r="HW40" s="450"/>
      <c r="HX40" s="450"/>
      <c r="HY40" s="450"/>
      <c r="HZ40" s="450"/>
      <c r="IA40" s="450"/>
      <c r="IB40" s="450"/>
      <c r="IC40" s="450"/>
      <c r="ID40" s="450"/>
      <c r="IE40" s="450"/>
      <c r="IF40" s="450"/>
      <c r="IG40" s="450"/>
      <c r="IH40" s="450"/>
      <c r="II40" s="450"/>
      <c r="IJ40" s="450"/>
      <c r="IK40" s="450"/>
      <c r="IL40" s="450"/>
      <c r="IM40" s="450"/>
      <c r="IN40" s="450"/>
      <c r="IO40" s="450"/>
      <c r="IP40" s="450"/>
      <c r="IQ40" s="450"/>
      <c r="IR40" s="450"/>
      <c r="IS40" s="450"/>
      <c r="IT40" s="450"/>
      <c r="IU40" s="450"/>
      <c r="IV40" s="450"/>
      <c r="IW40" s="450"/>
      <c r="IX40" s="450"/>
      <c r="IY40" s="450"/>
      <c r="IZ40" s="450"/>
    </row>
    <row r="41" s="378" customFormat="1" ht="11.8" customHeight="1" spans="1:260">
      <c r="A41" s="577" t="s">
        <v>71</v>
      </c>
      <c r="B41" s="561">
        <v>308</v>
      </c>
      <c r="C41" s="578"/>
      <c r="D41" s="561"/>
      <c r="E41" s="561">
        <v>308</v>
      </c>
      <c r="F41" s="423"/>
      <c r="G41" s="564">
        <f t="shared" si="16"/>
        <v>308</v>
      </c>
      <c r="H41" s="423"/>
      <c r="I41" s="563"/>
      <c r="J41" s="591"/>
      <c r="K41" s="421" t="s">
        <v>68</v>
      </c>
      <c r="L41" s="447"/>
      <c r="M41" s="448"/>
      <c r="N41" s="448"/>
      <c r="O41" s="448">
        <v>7086</v>
      </c>
      <c r="P41" s="423"/>
      <c r="Q41" s="563"/>
      <c r="R41" s="423"/>
      <c r="S41" s="564">
        <f t="shared" si="7"/>
        <v>7086</v>
      </c>
      <c r="T41" s="608"/>
      <c r="U41" s="450"/>
      <c r="V41" s="450"/>
      <c r="W41" s="450"/>
      <c r="X41" s="450"/>
      <c r="Y41" s="450"/>
      <c r="Z41" s="450"/>
      <c r="AA41" s="450"/>
      <c r="AB41" s="450"/>
      <c r="AC41" s="450"/>
      <c r="AD41" s="450"/>
      <c r="AE41" s="450"/>
      <c r="AF41" s="450"/>
      <c r="AG41" s="450"/>
      <c r="AH41" s="450"/>
      <c r="AI41" s="450"/>
      <c r="AJ41" s="450"/>
      <c r="AK41" s="450"/>
      <c r="AL41" s="450"/>
      <c r="AM41" s="450"/>
      <c r="AN41" s="450"/>
      <c r="AO41" s="450"/>
      <c r="AP41" s="450"/>
      <c r="AQ41" s="450"/>
      <c r="AR41" s="450"/>
      <c r="AS41" s="450"/>
      <c r="AT41" s="450"/>
      <c r="AU41" s="450"/>
      <c r="AV41" s="450"/>
      <c r="AW41" s="450"/>
      <c r="AX41" s="450"/>
      <c r="AY41" s="450"/>
      <c r="AZ41" s="450"/>
      <c r="BA41" s="450"/>
      <c r="BB41" s="450"/>
      <c r="BC41" s="450"/>
      <c r="BD41" s="450"/>
      <c r="BE41" s="450"/>
      <c r="BF41" s="450"/>
      <c r="BG41" s="450"/>
      <c r="BH41" s="450"/>
      <c r="BI41" s="450"/>
      <c r="BJ41" s="450"/>
      <c r="BK41" s="450"/>
      <c r="BL41" s="450"/>
      <c r="BM41" s="450"/>
      <c r="BN41" s="450"/>
      <c r="BO41" s="450"/>
      <c r="BP41" s="450"/>
      <c r="BQ41" s="450"/>
      <c r="BR41" s="450"/>
      <c r="BS41" s="450"/>
      <c r="BT41" s="450"/>
      <c r="BU41" s="450"/>
      <c r="BV41" s="450"/>
      <c r="BW41" s="450"/>
      <c r="BX41" s="450"/>
      <c r="BY41" s="450"/>
      <c r="BZ41" s="450"/>
      <c r="CA41" s="450"/>
      <c r="CB41" s="450"/>
      <c r="CC41" s="450"/>
      <c r="CD41" s="450"/>
      <c r="CE41" s="450"/>
      <c r="CF41" s="450"/>
      <c r="CG41" s="450"/>
      <c r="CH41" s="450"/>
      <c r="CI41" s="450"/>
      <c r="CJ41" s="450"/>
      <c r="CK41" s="450"/>
      <c r="CL41" s="450"/>
      <c r="CM41" s="450"/>
      <c r="CN41" s="450"/>
      <c r="CO41" s="450"/>
      <c r="CP41" s="450"/>
      <c r="CQ41" s="450"/>
      <c r="CR41" s="450"/>
      <c r="CS41" s="450"/>
      <c r="CT41" s="450"/>
      <c r="CU41" s="450"/>
      <c r="CV41" s="450"/>
      <c r="CW41" s="450"/>
      <c r="CX41" s="450"/>
      <c r="CY41" s="450"/>
      <c r="CZ41" s="450"/>
      <c r="DA41" s="450"/>
      <c r="DB41" s="450"/>
      <c r="DC41" s="450"/>
      <c r="DD41" s="450"/>
      <c r="DE41" s="450"/>
      <c r="DF41" s="450"/>
      <c r="DG41" s="450"/>
      <c r="DH41" s="450"/>
      <c r="DI41" s="450"/>
      <c r="DJ41" s="450"/>
      <c r="DK41" s="450"/>
      <c r="DL41" s="450"/>
      <c r="DM41" s="450"/>
      <c r="DN41" s="450"/>
      <c r="DO41" s="450"/>
      <c r="DP41" s="450"/>
      <c r="DQ41" s="450"/>
      <c r="DR41" s="450"/>
      <c r="DS41" s="450"/>
      <c r="DT41" s="450"/>
      <c r="DU41" s="450"/>
      <c r="DV41" s="450"/>
      <c r="DW41" s="450"/>
      <c r="DX41" s="450"/>
      <c r="DY41" s="450"/>
      <c r="DZ41" s="450"/>
      <c r="EA41" s="450"/>
      <c r="EB41" s="450"/>
      <c r="EC41" s="450"/>
      <c r="ED41" s="450"/>
      <c r="EE41" s="450"/>
      <c r="EF41" s="450"/>
      <c r="EG41" s="450"/>
      <c r="EH41" s="450"/>
      <c r="EI41" s="450"/>
      <c r="EJ41" s="450"/>
      <c r="EK41" s="450"/>
      <c r="EL41" s="450"/>
      <c r="EM41" s="450"/>
      <c r="EN41" s="450"/>
      <c r="EO41" s="450"/>
      <c r="EP41" s="450"/>
      <c r="EQ41" s="450"/>
      <c r="ER41" s="450"/>
      <c r="ES41" s="450"/>
      <c r="ET41" s="450"/>
      <c r="EU41" s="450"/>
      <c r="EV41" s="450"/>
      <c r="EW41" s="450"/>
      <c r="EX41" s="450"/>
      <c r="EY41" s="450"/>
      <c r="EZ41" s="450"/>
      <c r="FA41" s="450"/>
      <c r="FB41" s="450"/>
      <c r="FC41" s="450"/>
      <c r="FD41" s="450"/>
      <c r="FE41" s="450"/>
      <c r="FF41" s="450"/>
      <c r="FG41" s="450"/>
      <c r="FH41" s="450"/>
      <c r="FI41" s="450"/>
      <c r="FJ41" s="450"/>
      <c r="FK41" s="450"/>
      <c r="FL41" s="450"/>
      <c r="FM41" s="450"/>
      <c r="FN41" s="450"/>
      <c r="FO41" s="450"/>
      <c r="FP41" s="450"/>
      <c r="FQ41" s="450"/>
      <c r="FR41" s="450"/>
      <c r="FS41" s="450"/>
      <c r="FT41" s="450"/>
      <c r="FU41" s="450"/>
      <c r="FV41" s="450"/>
      <c r="FW41" s="450"/>
      <c r="FX41" s="450"/>
      <c r="FY41" s="450"/>
      <c r="FZ41" s="450"/>
      <c r="GA41" s="450"/>
      <c r="GB41" s="450"/>
      <c r="GC41" s="450"/>
      <c r="GD41" s="450"/>
      <c r="GE41" s="450"/>
      <c r="GF41" s="450"/>
      <c r="GG41" s="450"/>
      <c r="GH41" s="450"/>
      <c r="GI41" s="450"/>
      <c r="GJ41" s="450"/>
      <c r="GK41" s="450"/>
      <c r="GL41" s="450"/>
      <c r="GM41" s="450"/>
      <c r="GN41" s="450"/>
      <c r="GO41" s="450"/>
      <c r="GP41" s="450"/>
      <c r="GQ41" s="450"/>
      <c r="GR41" s="450"/>
      <c r="GS41" s="450"/>
      <c r="GT41" s="450"/>
      <c r="GU41" s="450"/>
      <c r="GV41" s="450"/>
      <c r="GW41" s="450"/>
      <c r="GX41" s="450"/>
      <c r="GY41" s="450"/>
      <c r="GZ41" s="450"/>
      <c r="HA41" s="450"/>
      <c r="HB41" s="450"/>
      <c r="HC41" s="450"/>
      <c r="HD41" s="450"/>
      <c r="HE41" s="450"/>
      <c r="HF41" s="450"/>
      <c r="HG41" s="450"/>
      <c r="HH41" s="450"/>
      <c r="HI41" s="450"/>
      <c r="HJ41" s="450"/>
      <c r="HK41" s="450"/>
      <c r="HL41" s="450"/>
      <c r="HM41" s="450"/>
      <c r="HN41" s="450"/>
      <c r="HO41" s="450"/>
      <c r="HP41" s="450"/>
      <c r="HQ41" s="450"/>
      <c r="HR41" s="450"/>
      <c r="HS41" s="450"/>
      <c r="HT41" s="450"/>
      <c r="HU41" s="450"/>
      <c r="HV41" s="450"/>
      <c r="HW41" s="450"/>
      <c r="HX41" s="450"/>
      <c r="HY41" s="450"/>
      <c r="HZ41" s="450"/>
      <c r="IA41" s="450"/>
      <c r="IB41" s="450"/>
      <c r="IC41" s="450"/>
      <c r="ID41" s="450"/>
      <c r="IE41" s="450"/>
      <c r="IF41" s="450"/>
      <c r="IG41" s="450"/>
      <c r="IH41" s="450"/>
      <c r="II41" s="450"/>
      <c r="IJ41" s="450"/>
      <c r="IK41" s="450"/>
      <c r="IL41" s="450"/>
      <c r="IM41" s="450"/>
      <c r="IN41" s="450"/>
      <c r="IO41" s="450"/>
      <c r="IP41" s="450"/>
      <c r="IQ41" s="450"/>
      <c r="IR41" s="450"/>
      <c r="IS41" s="450"/>
      <c r="IT41" s="450"/>
      <c r="IU41" s="450"/>
      <c r="IV41" s="450"/>
      <c r="IW41" s="450"/>
      <c r="IX41" s="450"/>
      <c r="IY41" s="450"/>
      <c r="IZ41" s="450"/>
    </row>
    <row r="42" s="378" customFormat="1" ht="11.8" customHeight="1" spans="1:260">
      <c r="A42" s="579"/>
      <c r="B42" s="580"/>
      <c r="C42" s="581"/>
      <c r="D42" s="580"/>
      <c r="E42" s="580"/>
      <c r="F42" s="582"/>
      <c r="G42" s="583"/>
      <c r="H42" s="582"/>
      <c r="I42" s="583"/>
      <c r="J42" s="591"/>
      <c r="K42" s="597"/>
      <c r="L42" s="598"/>
      <c r="M42" s="599"/>
      <c r="N42" s="599"/>
      <c r="O42" s="599"/>
      <c r="P42" s="582"/>
      <c r="Q42" s="583"/>
      <c r="R42" s="582"/>
      <c r="S42" s="583"/>
      <c r="T42" s="608"/>
      <c r="U42" s="450"/>
      <c r="V42" s="450"/>
      <c r="W42" s="450"/>
      <c r="X42" s="450"/>
      <c r="Y42" s="450"/>
      <c r="Z42" s="450"/>
      <c r="AA42" s="450"/>
      <c r="AB42" s="450"/>
      <c r="AC42" s="450"/>
      <c r="AD42" s="450"/>
      <c r="AE42" s="450"/>
      <c r="AF42" s="450"/>
      <c r="AG42" s="450"/>
      <c r="AH42" s="450"/>
      <c r="AI42" s="450"/>
      <c r="AJ42" s="450"/>
      <c r="AK42" s="450"/>
      <c r="AL42" s="450"/>
      <c r="AM42" s="450"/>
      <c r="AN42" s="450"/>
      <c r="AO42" s="450"/>
      <c r="AP42" s="450"/>
      <c r="AQ42" s="450"/>
      <c r="AR42" s="450"/>
      <c r="AS42" s="450"/>
      <c r="AT42" s="450"/>
      <c r="AU42" s="450"/>
      <c r="AV42" s="450"/>
      <c r="AW42" s="450"/>
      <c r="AX42" s="450"/>
      <c r="AY42" s="450"/>
      <c r="AZ42" s="450"/>
      <c r="BA42" s="450"/>
      <c r="BB42" s="450"/>
      <c r="BC42" s="450"/>
      <c r="BD42" s="450"/>
      <c r="BE42" s="450"/>
      <c r="BF42" s="450"/>
      <c r="BG42" s="450"/>
      <c r="BH42" s="450"/>
      <c r="BI42" s="450"/>
      <c r="BJ42" s="450"/>
      <c r="BK42" s="450"/>
      <c r="BL42" s="450"/>
      <c r="BM42" s="450"/>
      <c r="BN42" s="450"/>
      <c r="BO42" s="450"/>
      <c r="BP42" s="450"/>
      <c r="BQ42" s="450"/>
      <c r="BR42" s="450"/>
      <c r="BS42" s="450"/>
      <c r="BT42" s="450"/>
      <c r="BU42" s="450"/>
      <c r="BV42" s="450"/>
      <c r="BW42" s="450"/>
      <c r="BX42" s="450"/>
      <c r="BY42" s="450"/>
      <c r="BZ42" s="450"/>
      <c r="CA42" s="450"/>
      <c r="CB42" s="450"/>
      <c r="CC42" s="450"/>
      <c r="CD42" s="450"/>
      <c r="CE42" s="450"/>
      <c r="CF42" s="450"/>
      <c r="CG42" s="450"/>
      <c r="CH42" s="450"/>
      <c r="CI42" s="450"/>
      <c r="CJ42" s="450"/>
      <c r="CK42" s="450"/>
      <c r="CL42" s="450"/>
      <c r="CM42" s="450"/>
      <c r="CN42" s="450"/>
      <c r="CO42" s="450"/>
      <c r="CP42" s="450"/>
      <c r="CQ42" s="450"/>
      <c r="CR42" s="450"/>
      <c r="CS42" s="450"/>
      <c r="CT42" s="450"/>
      <c r="CU42" s="450"/>
      <c r="CV42" s="450"/>
      <c r="CW42" s="450"/>
      <c r="CX42" s="450"/>
      <c r="CY42" s="450"/>
      <c r="CZ42" s="450"/>
      <c r="DA42" s="450"/>
      <c r="DB42" s="450"/>
      <c r="DC42" s="450"/>
      <c r="DD42" s="450"/>
      <c r="DE42" s="450"/>
      <c r="DF42" s="450"/>
      <c r="DG42" s="450"/>
      <c r="DH42" s="450"/>
      <c r="DI42" s="450"/>
      <c r="DJ42" s="450"/>
      <c r="DK42" s="450"/>
      <c r="DL42" s="450"/>
      <c r="DM42" s="450"/>
      <c r="DN42" s="450"/>
      <c r="DO42" s="450"/>
      <c r="DP42" s="450"/>
      <c r="DQ42" s="450"/>
      <c r="DR42" s="450"/>
      <c r="DS42" s="450"/>
      <c r="DT42" s="450"/>
      <c r="DU42" s="450"/>
      <c r="DV42" s="450"/>
      <c r="DW42" s="450"/>
      <c r="DX42" s="450"/>
      <c r="DY42" s="450"/>
      <c r="DZ42" s="450"/>
      <c r="EA42" s="450"/>
      <c r="EB42" s="450"/>
      <c r="EC42" s="450"/>
      <c r="ED42" s="450"/>
      <c r="EE42" s="450"/>
      <c r="EF42" s="450"/>
      <c r="EG42" s="450"/>
      <c r="EH42" s="450"/>
      <c r="EI42" s="450"/>
      <c r="EJ42" s="450"/>
      <c r="EK42" s="450"/>
      <c r="EL42" s="450"/>
      <c r="EM42" s="450"/>
      <c r="EN42" s="450"/>
      <c r="EO42" s="450"/>
      <c r="EP42" s="450"/>
      <c r="EQ42" s="450"/>
      <c r="ER42" s="450"/>
      <c r="ES42" s="450"/>
      <c r="ET42" s="450"/>
      <c r="EU42" s="450"/>
      <c r="EV42" s="450"/>
      <c r="EW42" s="450"/>
      <c r="EX42" s="450"/>
      <c r="EY42" s="450"/>
      <c r="EZ42" s="450"/>
      <c r="FA42" s="450"/>
      <c r="FB42" s="450"/>
      <c r="FC42" s="450"/>
      <c r="FD42" s="450"/>
      <c r="FE42" s="450"/>
      <c r="FF42" s="450"/>
      <c r="FG42" s="450"/>
      <c r="FH42" s="450"/>
      <c r="FI42" s="450"/>
      <c r="FJ42" s="450"/>
      <c r="FK42" s="450"/>
      <c r="FL42" s="450"/>
      <c r="FM42" s="450"/>
      <c r="FN42" s="450"/>
      <c r="FO42" s="450"/>
      <c r="FP42" s="450"/>
      <c r="FQ42" s="450"/>
      <c r="FR42" s="450"/>
      <c r="FS42" s="450"/>
      <c r="FT42" s="450"/>
      <c r="FU42" s="450"/>
      <c r="FV42" s="450"/>
      <c r="FW42" s="450"/>
      <c r="FX42" s="450"/>
      <c r="FY42" s="450"/>
      <c r="FZ42" s="450"/>
      <c r="GA42" s="450"/>
      <c r="GB42" s="450"/>
      <c r="GC42" s="450"/>
      <c r="GD42" s="450"/>
      <c r="GE42" s="450"/>
      <c r="GF42" s="450"/>
      <c r="GG42" s="450"/>
      <c r="GH42" s="450"/>
      <c r="GI42" s="450"/>
      <c r="GJ42" s="450"/>
      <c r="GK42" s="450"/>
      <c r="GL42" s="450"/>
      <c r="GM42" s="450"/>
      <c r="GN42" s="450"/>
      <c r="GO42" s="450"/>
      <c r="GP42" s="450"/>
      <c r="GQ42" s="450"/>
      <c r="GR42" s="450"/>
      <c r="GS42" s="450"/>
      <c r="GT42" s="450"/>
      <c r="GU42" s="450"/>
      <c r="GV42" s="450"/>
      <c r="GW42" s="450"/>
      <c r="GX42" s="450"/>
      <c r="GY42" s="450"/>
      <c r="GZ42" s="450"/>
      <c r="HA42" s="450"/>
      <c r="HB42" s="450"/>
      <c r="HC42" s="450"/>
      <c r="HD42" s="450"/>
      <c r="HE42" s="450"/>
      <c r="HF42" s="450"/>
      <c r="HG42" s="450"/>
      <c r="HH42" s="450"/>
      <c r="HI42" s="450"/>
      <c r="HJ42" s="450"/>
      <c r="HK42" s="450"/>
      <c r="HL42" s="450"/>
      <c r="HM42" s="450"/>
      <c r="HN42" s="450"/>
      <c r="HO42" s="450"/>
      <c r="HP42" s="450"/>
      <c r="HQ42" s="450"/>
      <c r="HR42" s="450"/>
      <c r="HS42" s="450"/>
      <c r="HT42" s="450"/>
      <c r="HU42" s="450"/>
      <c r="HV42" s="450"/>
      <c r="HW42" s="450"/>
      <c r="HX42" s="450"/>
      <c r="HY42" s="450"/>
      <c r="HZ42" s="450"/>
      <c r="IA42" s="450"/>
      <c r="IB42" s="450"/>
      <c r="IC42" s="450"/>
      <c r="ID42" s="450"/>
      <c r="IE42" s="450"/>
      <c r="IF42" s="450"/>
      <c r="IG42" s="450"/>
      <c r="IH42" s="450"/>
      <c r="II42" s="450"/>
      <c r="IJ42" s="450"/>
      <c r="IK42" s="450"/>
      <c r="IL42" s="450"/>
      <c r="IM42" s="450"/>
      <c r="IN42" s="450"/>
      <c r="IO42" s="450"/>
      <c r="IP42" s="450"/>
      <c r="IQ42" s="450"/>
      <c r="IR42" s="450"/>
      <c r="IS42" s="450"/>
      <c r="IT42" s="450"/>
      <c r="IU42" s="450"/>
      <c r="IV42" s="450"/>
      <c r="IW42" s="450"/>
      <c r="IX42" s="450"/>
      <c r="IY42" s="450"/>
      <c r="IZ42" s="450"/>
    </row>
    <row r="43" s="378" customFormat="1" ht="11.8" customHeight="1" spans="1:260">
      <c r="A43" s="411" t="s">
        <v>78</v>
      </c>
      <c r="B43" s="584">
        <f>SUM(B31:B41)</f>
        <v>2555647</v>
      </c>
      <c r="C43" s="584">
        <f>SUM(C31:C41)</f>
        <v>2386584</v>
      </c>
      <c r="D43" s="584">
        <f>SUM(D31:D41)</f>
        <v>2668564</v>
      </c>
      <c r="E43" s="584">
        <f>SUM(E31:E41)</f>
        <v>3094332</v>
      </c>
      <c r="F43" s="585">
        <f>+E43/D43*100</f>
        <v>115.954948054459</v>
      </c>
      <c r="G43" s="586">
        <f>+E43-D43</f>
        <v>425768</v>
      </c>
      <c r="H43" s="585">
        <f>E43/B43*100</f>
        <v>121.078224027027</v>
      </c>
      <c r="I43" s="586">
        <f t="shared" si="13"/>
        <v>538685</v>
      </c>
      <c r="J43" s="600"/>
      <c r="K43" s="431" t="s">
        <v>79</v>
      </c>
      <c r="L43" s="601">
        <f t="shared" ref="L43:O43" si="19">SUM(L31:L41)</f>
        <v>2555647</v>
      </c>
      <c r="M43" s="601">
        <f t="shared" si="19"/>
        <v>2386584</v>
      </c>
      <c r="N43" s="601">
        <f t="shared" si="19"/>
        <v>2668563.8</v>
      </c>
      <c r="O43" s="601">
        <f t="shared" si="19"/>
        <v>3094332</v>
      </c>
      <c r="P43" s="585">
        <f>+O43/N43*100</f>
        <v>115.954956744898</v>
      </c>
      <c r="Q43" s="586">
        <f>+O43-N43</f>
        <v>425768.2</v>
      </c>
      <c r="R43" s="585">
        <f>O43/L43*100</f>
        <v>121.078224027027</v>
      </c>
      <c r="S43" s="586">
        <f t="shared" si="7"/>
        <v>538685</v>
      </c>
      <c r="T43" s="612"/>
      <c r="U43" s="450"/>
      <c r="V43" s="450"/>
      <c r="W43" s="450"/>
      <c r="X43" s="450"/>
      <c r="Y43" s="450"/>
      <c r="Z43" s="450"/>
      <c r="AA43" s="450"/>
      <c r="AB43" s="450"/>
      <c r="AC43" s="450"/>
      <c r="AD43" s="450"/>
      <c r="AE43" s="450"/>
      <c r="AF43" s="450"/>
      <c r="AG43" s="450"/>
      <c r="AH43" s="450"/>
      <c r="AI43" s="450"/>
      <c r="AJ43" s="450"/>
      <c r="AK43" s="450"/>
      <c r="AL43" s="450"/>
      <c r="AM43" s="450"/>
      <c r="AN43" s="450"/>
      <c r="AO43" s="450"/>
      <c r="AP43" s="450"/>
      <c r="AQ43" s="450"/>
      <c r="AR43" s="450"/>
      <c r="AS43" s="450"/>
      <c r="AT43" s="450"/>
      <c r="AU43" s="450"/>
      <c r="AV43" s="450"/>
      <c r="AW43" s="450"/>
      <c r="AX43" s="450"/>
      <c r="AY43" s="450"/>
      <c r="AZ43" s="450"/>
      <c r="BA43" s="450"/>
      <c r="BB43" s="450"/>
      <c r="BC43" s="450"/>
      <c r="BD43" s="450"/>
      <c r="BE43" s="450"/>
      <c r="BF43" s="450"/>
      <c r="BG43" s="450"/>
      <c r="BH43" s="450"/>
      <c r="BI43" s="450"/>
      <c r="BJ43" s="450"/>
      <c r="BK43" s="450"/>
      <c r="BL43" s="450"/>
      <c r="BM43" s="450"/>
      <c r="BN43" s="450"/>
      <c r="BO43" s="450"/>
      <c r="BP43" s="450"/>
      <c r="BQ43" s="450"/>
      <c r="BR43" s="450"/>
      <c r="BS43" s="450"/>
      <c r="BT43" s="450"/>
      <c r="BU43" s="450"/>
      <c r="BV43" s="450"/>
      <c r="BW43" s="450"/>
      <c r="BX43" s="450"/>
      <c r="BY43" s="450"/>
      <c r="BZ43" s="450"/>
      <c r="CA43" s="450"/>
      <c r="CB43" s="450"/>
      <c r="CC43" s="450"/>
      <c r="CD43" s="450"/>
      <c r="CE43" s="450"/>
      <c r="CF43" s="450"/>
      <c r="CG43" s="450"/>
      <c r="CH43" s="450"/>
      <c r="CI43" s="450"/>
      <c r="CJ43" s="450"/>
      <c r="CK43" s="450"/>
      <c r="CL43" s="450"/>
      <c r="CM43" s="450"/>
      <c r="CN43" s="450"/>
      <c r="CO43" s="450"/>
      <c r="CP43" s="450"/>
      <c r="CQ43" s="450"/>
      <c r="CR43" s="450"/>
      <c r="CS43" s="450"/>
      <c r="CT43" s="450"/>
      <c r="CU43" s="450"/>
      <c r="CV43" s="450"/>
      <c r="CW43" s="450"/>
      <c r="CX43" s="450"/>
      <c r="CY43" s="450"/>
      <c r="CZ43" s="450"/>
      <c r="DA43" s="450"/>
      <c r="DB43" s="450"/>
      <c r="DC43" s="450"/>
      <c r="DD43" s="450"/>
      <c r="DE43" s="450"/>
      <c r="DF43" s="450"/>
      <c r="DG43" s="450"/>
      <c r="DH43" s="450"/>
      <c r="DI43" s="450"/>
      <c r="DJ43" s="450"/>
      <c r="DK43" s="450"/>
      <c r="DL43" s="450"/>
      <c r="DM43" s="450"/>
      <c r="DN43" s="450"/>
      <c r="DO43" s="450"/>
      <c r="DP43" s="450"/>
      <c r="DQ43" s="450"/>
      <c r="DR43" s="450"/>
      <c r="DS43" s="450"/>
      <c r="DT43" s="450"/>
      <c r="DU43" s="450"/>
      <c r="DV43" s="450"/>
      <c r="DW43" s="450"/>
      <c r="DX43" s="450"/>
      <c r="DY43" s="450"/>
      <c r="DZ43" s="450"/>
      <c r="EA43" s="450"/>
      <c r="EB43" s="450"/>
      <c r="EC43" s="450"/>
      <c r="ED43" s="450"/>
      <c r="EE43" s="450"/>
      <c r="EF43" s="450"/>
      <c r="EG43" s="450"/>
      <c r="EH43" s="450"/>
      <c r="EI43" s="450"/>
      <c r="EJ43" s="450"/>
      <c r="EK43" s="450"/>
      <c r="EL43" s="450"/>
      <c r="EM43" s="450"/>
      <c r="EN43" s="450"/>
      <c r="EO43" s="450"/>
      <c r="EP43" s="450"/>
      <c r="EQ43" s="450"/>
      <c r="ER43" s="450"/>
      <c r="ES43" s="450"/>
      <c r="ET43" s="450"/>
      <c r="EU43" s="450"/>
      <c r="EV43" s="450"/>
      <c r="EW43" s="450"/>
      <c r="EX43" s="450"/>
      <c r="EY43" s="450"/>
      <c r="EZ43" s="450"/>
      <c r="FA43" s="450"/>
      <c r="FB43" s="450"/>
      <c r="FC43" s="450"/>
      <c r="FD43" s="450"/>
      <c r="FE43" s="450"/>
      <c r="FF43" s="450"/>
      <c r="FG43" s="450"/>
      <c r="FH43" s="450"/>
      <c r="FI43" s="450"/>
      <c r="FJ43" s="450"/>
      <c r="FK43" s="450"/>
      <c r="FL43" s="450"/>
      <c r="FM43" s="450"/>
      <c r="FN43" s="450"/>
      <c r="FO43" s="450"/>
      <c r="FP43" s="450"/>
      <c r="FQ43" s="450"/>
      <c r="FR43" s="450"/>
      <c r="FS43" s="450"/>
      <c r="FT43" s="450"/>
      <c r="FU43" s="450"/>
      <c r="FV43" s="450"/>
      <c r="FW43" s="450"/>
      <c r="FX43" s="450"/>
      <c r="FY43" s="450"/>
      <c r="FZ43" s="450"/>
      <c r="GA43" s="450"/>
      <c r="GB43" s="450"/>
      <c r="GC43" s="450"/>
      <c r="GD43" s="450"/>
      <c r="GE43" s="450"/>
      <c r="GF43" s="450"/>
      <c r="GG43" s="450"/>
      <c r="GH43" s="450"/>
      <c r="GI43" s="450"/>
      <c r="GJ43" s="450"/>
      <c r="GK43" s="450"/>
      <c r="GL43" s="450"/>
      <c r="GM43" s="450"/>
      <c r="GN43" s="450"/>
      <c r="GO43" s="450"/>
      <c r="GP43" s="450"/>
      <c r="GQ43" s="450"/>
      <c r="GR43" s="450"/>
      <c r="GS43" s="450"/>
      <c r="GT43" s="450"/>
      <c r="GU43" s="450"/>
      <c r="GV43" s="450"/>
      <c r="GW43" s="450"/>
      <c r="GX43" s="450"/>
      <c r="GY43" s="450"/>
      <c r="GZ43" s="450"/>
      <c r="HA43" s="450"/>
      <c r="HB43" s="450"/>
      <c r="HC43" s="450"/>
      <c r="HD43" s="450"/>
      <c r="HE43" s="450"/>
      <c r="HF43" s="450"/>
      <c r="HG43" s="450"/>
      <c r="HH43" s="450"/>
      <c r="HI43" s="450"/>
      <c r="HJ43" s="450"/>
      <c r="HK43" s="450"/>
      <c r="HL43" s="450"/>
      <c r="HM43" s="450"/>
      <c r="HN43" s="450"/>
      <c r="HO43" s="450"/>
      <c r="HP43" s="450"/>
      <c r="HQ43" s="450"/>
      <c r="HR43" s="450"/>
      <c r="HS43" s="450"/>
      <c r="HT43" s="450"/>
      <c r="HU43" s="450"/>
      <c r="HV43" s="450"/>
      <c r="HW43" s="450"/>
      <c r="HX43" s="450"/>
      <c r="HY43" s="450"/>
      <c r="HZ43" s="450"/>
      <c r="IA43" s="450"/>
      <c r="IB43" s="450"/>
      <c r="IC43" s="450"/>
      <c r="ID43" s="450"/>
      <c r="IE43" s="450"/>
      <c r="IF43" s="450"/>
      <c r="IG43" s="450"/>
      <c r="IH43" s="450"/>
      <c r="II43" s="450"/>
      <c r="IJ43" s="450"/>
      <c r="IK43" s="450"/>
      <c r="IL43" s="450"/>
      <c r="IM43" s="450"/>
      <c r="IN43" s="450"/>
      <c r="IO43" s="450"/>
      <c r="IP43" s="450"/>
      <c r="IQ43" s="450"/>
      <c r="IR43" s="450"/>
      <c r="IS43" s="450"/>
      <c r="IT43" s="450"/>
      <c r="IU43" s="450"/>
      <c r="IV43" s="450"/>
      <c r="IW43" s="450"/>
      <c r="IX43" s="450"/>
      <c r="IY43" s="450"/>
      <c r="IZ43" s="450"/>
    </row>
    <row r="44" spans="4:19">
      <c r="D44" s="587"/>
      <c r="K44" s="602"/>
      <c r="Q44" s="613"/>
      <c r="R44" s="613"/>
      <c r="S44" s="613"/>
    </row>
    <row r="45" spans="15:15">
      <c r="O45" s="603"/>
    </row>
    <row r="48" spans="15:15">
      <c r="O48" s="603"/>
    </row>
  </sheetData>
  <mergeCells count="3">
    <mergeCell ref="A2:T2"/>
    <mergeCell ref="J5:J43"/>
    <mergeCell ref="T5:T43"/>
  </mergeCells>
  <printOptions horizontalCentered="1"/>
  <pageMargins left="0.590277777777778" right="0.590277777777778" top="0.511805555555556" bottom="0.751388888888889" header="0" footer="0.468055555555556"/>
  <pageSetup paperSize="9" orientation="landscape" horizontalDpi="600"/>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V73"/>
  <sheetViews>
    <sheetView zoomScale="160" zoomScaleNormal="160" topLeftCell="B13" workbookViewId="0">
      <selection activeCell="G41" sqref="G41"/>
    </sheetView>
  </sheetViews>
  <sheetFormatPr defaultColWidth="9" defaultRowHeight="14.25"/>
  <cols>
    <col min="1" max="1" width="24.625" style="472" customWidth="1"/>
    <col min="2" max="3" width="7.125" style="472" customWidth="1"/>
    <col min="4" max="4" width="5.125" style="473" customWidth="1"/>
    <col min="5" max="5" width="7.125" style="472" customWidth="1"/>
    <col min="6" max="6" width="8.125" style="472" customWidth="1"/>
    <col min="7" max="7" width="24.625" style="472" customWidth="1"/>
    <col min="8" max="10" width="7.125" style="472" customWidth="1"/>
    <col min="11" max="11" width="5.625" style="473" customWidth="1"/>
    <col min="12" max="12" width="7.125" style="472" customWidth="1"/>
    <col min="13" max="13" width="7.625" style="472" customWidth="1"/>
    <col min="14" max="14" width="5.5" style="472" customWidth="1"/>
    <col min="15" max="230" width="9" style="472"/>
    <col min="231" max="256" width="9" style="352"/>
    <col min="257" max="257" width="38" style="352" customWidth="1"/>
    <col min="258" max="259" width="12.625" style="352" customWidth="1"/>
    <col min="260" max="260" width="7.875" style="352" customWidth="1"/>
    <col min="261" max="261" width="11.125" style="352" customWidth="1"/>
    <col min="262" max="262" width="12.875" style="352" customWidth="1"/>
    <col min="263" max="263" width="30.375" style="352" customWidth="1"/>
    <col min="264" max="266" width="12.625" style="352" customWidth="1"/>
    <col min="267" max="267" width="11" style="352" customWidth="1"/>
    <col min="268" max="268" width="11.625" style="352" customWidth="1"/>
    <col min="269" max="269" width="12.25" style="352" customWidth="1"/>
    <col min="270" max="270" width="5.5" style="352" customWidth="1"/>
    <col min="271" max="512" width="9" style="352"/>
    <col min="513" max="513" width="38" style="352" customWidth="1"/>
    <col min="514" max="515" width="12.625" style="352" customWidth="1"/>
    <col min="516" max="516" width="7.875" style="352" customWidth="1"/>
    <col min="517" max="517" width="11.125" style="352" customWidth="1"/>
    <col min="518" max="518" width="12.875" style="352" customWidth="1"/>
    <col min="519" max="519" width="30.375" style="352" customWidth="1"/>
    <col min="520" max="522" width="12.625" style="352" customWidth="1"/>
    <col min="523" max="523" width="11" style="352" customWidth="1"/>
    <col min="524" max="524" width="11.625" style="352" customWidth="1"/>
    <col min="525" max="525" width="12.25" style="352" customWidth="1"/>
    <col min="526" max="526" width="5.5" style="352" customWidth="1"/>
    <col min="527" max="768" width="9" style="352"/>
    <col min="769" max="769" width="38" style="352" customWidth="1"/>
    <col min="770" max="771" width="12.625" style="352" customWidth="1"/>
    <col min="772" max="772" width="7.875" style="352" customWidth="1"/>
    <col min="773" max="773" width="11.125" style="352" customWidth="1"/>
    <col min="774" max="774" width="12.875" style="352" customWidth="1"/>
    <col min="775" max="775" width="30.375" style="352" customWidth="1"/>
    <col min="776" max="778" width="12.625" style="352" customWidth="1"/>
    <col min="779" max="779" width="11" style="352" customWidth="1"/>
    <col min="780" max="780" width="11.625" style="352" customWidth="1"/>
    <col min="781" max="781" width="12.25" style="352" customWidth="1"/>
    <col min="782" max="782" width="5.5" style="352" customWidth="1"/>
    <col min="783" max="1024" width="9" style="352"/>
    <col min="1025" max="1025" width="38" style="352" customWidth="1"/>
    <col min="1026" max="1027" width="12.625" style="352" customWidth="1"/>
    <col min="1028" max="1028" width="7.875" style="352" customWidth="1"/>
    <col min="1029" max="1029" width="11.125" style="352" customWidth="1"/>
    <col min="1030" max="1030" width="12.875" style="352" customWidth="1"/>
    <col min="1031" max="1031" width="30.375" style="352" customWidth="1"/>
    <col min="1032" max="1034" width="12.625" style="352" customWidth="1"/>
    <col min="1035" max="1035" width="11" style="352" customWidth="1"/>
    <col min="1036" max="1036" width="11.625" style="352" customWidth="1"/>
    <col min="1037" max="1037" width="12.25" style="352" customWidth="1"/>
    <col min="1038" max="1038" width="5.5" style="352" customWidth="1"/>
    <col min="1039" max="1280" width="9" style="352"/>
    <col min="1281" max="1281" width="38" style="352" customWidth="1"/>
    <col min="1282" max="1283" width="12.625" style="352" customWidth="1"/>
    <col min="1284" max="1284" width="7.875" style="352" customWidth="1"/>
    <col min="1285" max="1285" width="11.125" style="352" customWidth="1"/>
    <col min="1286" max="1286" width="12.875" style="352" customWidth="1"/>
    <col min="1287" max="1287" width="30.375" style="352" customWidth="1"/>
    <col min="1288" max="1290" width="12.625" style="352" customWidth="1"/>
    <col min="1291" max="1291" width="11" style="352" customWidth="1"/>
    <col min="1292" max="1292" width="11.625" style="352" customWidth="1"/>
    <col min="1293" max="1293" width="12.25" style="352" customWidth="1"/>
    <col min="1294" max="1294" width="5.5" style="352" customWidth="1"/>
    <col min="1295" max="1536" width="9" style="352"/>
    <col min="1537" max="1537" width="38" style="352" customWidth="1"/>
    <col min="1538" max="1539" width="12.625" style="352" customWidth="1"/>
    <col min="1540" max="1540" width="7.875" style="352" customWidth="1"/>
    <col min="1541" max="1541" width="11.125" style="352" customWidth="1"/>
    <col min="1542" max="1542" width="12.875" style="352" customWidth="1"/>
    <col min="1543" max="1543" width="30.375" style="352" customWidth="1"/>
    <col min="1544" max="1546" width="12.625" style="352" customWidth="1"/>
    <col min="1547" max="1547" width="11" style="352" customWidth="1"/>
    <col min="1548" max="1548" width="11.625" style="352" customWidth="1"/>
    <col min="1549" max="1549" width="12.25" style="352" customWidth="1"/>
    <col min="1550" max="1550" width="5.5" style="352" customWidth="1"/>
    <col min="1551" max="1792" width="9" style="352"/>
    <col min="1793" max="1793" width="38" style="352" customWidth="1"/>
    <col min="1794" max="1795" width="12.625" style="352" customWidth="1"/>
    <col min="1796" max="1796" width="7.875" style="352" customWidth="1"/>
    <col min="1797" max="1797" width="11.125" style="352" customWidth="1"/>
    <col min="1798" max="1798" width="12.875" style="352" customWidth="1"/>
    <col min="1799" max="1799" width="30.375" style="352" customWidth="1"/>
    <col min="1800" max="1802" width="12.625" style="352" customWidth="1"/>
    <col min="1803" max="1803" width="11" style="352" customWidth="1"/>
    <col min="1804" max="1804" width="11.625" style="352" customWidth="1"/>
    <col min="1805" max="1805" width="12.25" style="352" customWidth="1"/>
    <col min="1806" max="1806" width="5.5" style="352" customWidth="1"/>
    <col min="1807" max="2048" width="9" style="352"/>
    <col min="2049" max="2049" width="38" style="352" customWidth="1"/>
    <col min="2050" max="2051" width="12.625" style="352" customWidth="1"/>
    <col min="2052" max="2052" width="7.875" style="352" customWidth="1"/>
    <col min="2053" max="2053" width="11.125" style="352" customWidth="1"/>
    <col min="2054" max="2054" width="12.875" style="352" customWidth="1"/>
    <col min="2055" max="2055" width="30.375" style="352" customWidth="1"/>
    <col min="2056" max="2058" width="12.625" style="352" customWidth="1"/>
    <col min="2059" max="2059" width="11" style="352" customWidth="1"/>
    <col min="2060" max="2060" width="11.625" style="352" customWidth="1"/>
    <col min="2061" max="2061" width="12.25" style="352" customWidth="1"/>
    <col min="2062" max="2062" width="5.5" style="352" customWidth="1"/>
    <col min="2063" max="2304" width="9" style="352"/>
    <col min="2305" max="2305" width="38" style="352" customWidth="1"/>
    <col min="2306" max="2307" width="12.625" style="352" customWidth="1"/>
    <col min="2308" max="2308" width="7.875" style="352" customWidth="1"/>
    <col min="2309" max="2309" width="11.125" style="352" customWidth="1"/>
    <col min="2310" max="2310" width="12.875" style="352" customWidth="1"/>
    <col min="2311" max="2311" width="30.375" style="352" customWidth="1"/>
    <col min="2312" max="2314" width="12.625" style="352" customWidth="1"/>
    <col min="2315" max="2315" width="11" style="352" customWidth="1"/>
    <col min="2316" max="2316" width="11.625" style="352" customWidth="1"/>
    <col min="2317" max="2317" width="12.25" style="352" customWidth="1"/>
    <col min="2318" max="2318" width="5.5" style="352" customWidth="1"/>
    <col min="2319" max="2560" width="9" style="352"/>
    <col min="2561" max="2561" width="38" style="352" customWidth="1"/>
    <col min="2562" max="2563" width="12.625" style="352" customWidth="1"/>
    <col min="2564" max="2564" width="7.875" style="352" customWidth="1"/>
    <col min="2565" max="2565" width="11.125" style="352" customWidth="1"/>
    <col min="2566" max="2566" width="12.875" style="352" customWidth="1"/>
    <col min="2567" max="2567" width="30.375" style="352" customWidth="1"/>
    <col min="2568" max="2570" width="12.625" style="352" customWidth="1"/>
    <col min="2571" max="2571" width="11" style="352" customWidth="1"/>
    <col min="2572" max="2572" width="11.625" style="352" customWidth="1"/>
    <col min="2573" max="2573" width="12.25" style="352" customWidth="1"/>
    <col min="2574" max="2574" width="5.5" style="352" customWidth="1"/>
    <col min="2575" max="2816" width="9" style="352"/>
    <col min="2817" max="2817" width="38" style="352" customWidth="1"/>
    <col min="2818" max="2819" width="12.625" style="352" customWidth="1"/>
    <col min="2820" max="2820" width="7.875" style="352" customWidth="1"/>
    <col min="2821" max="2821" width="11.125" style="352" customWidth="1"/>
    <col min="2822" max="2822" width="12.875" style="352" customWidth="1"/>
    <col min="2823" max="2823" width="30.375" style="352" customWidth="1"/>
    <col min="2824" max="2826" width="12.625" style="352" customWidth="1"/>
    <col min="2827" max="2827" width="11" style="352" customWidth="1"/>
    <col min="2828" max="2828" width="11.625" style="352" customWidth="1"/>
    <col min="2829" max="2829" width="12.25" style="352" customWidth="1"/>
    <col min="2830" max="2830" width="5.5" style="352" customWidth="1"/>
    <col min="2831" max="3072" width="9" style="352"/>
    <col min="3073" max="3073" width="38" style="352" customWidth="1"/>
    <col min="3074" max="3075" width="12.625" style="352" customWidth="1"/>
    <col min="3076" max="3076" width="7.875" style="352" customWidth="1"/>
    <col min="3077" max="3077" width="11.125" style="352" customWidth="1"/>
    <col min="3078" max="3078" width="12.875" style="352" customWidth="1"/>
    <col min="3079" max="3079" width="30.375" style="352" customWidth="1"/>
    <col min="3080" max="3082" width="12.625" style="352" customWidth="1"/>
    <col min="3083" max="3083" width="11" style="352" customWidth="1"/>
    <col min="3084" max="3084" width="11.625" style="352" customWidth="1"/>
    <col min="3085" max="3085" width="12.25" style="352" customWidth="1"/>
    <col min="3086" max="3086" width="5.5" style="352" customWidth="1"/>
    <col min="3087" max="3328" width="9" style="352"/>
    <col min="3329" max="3329" width="38" style="352" customWidth="1"/>
    <col min="3330" max="3331" width="12.625" style="352" customWidth="1"/>
    <col min="3332" max="3332" width="7.875" style="352" customWidth="1"/>
    <col min="3333" max="3333" width="11.125" style="352" customWidth="1"/>
    <col min="3334" max="3334" width="12.875" style="352" customWidth="1"/>
    <col min="3335" max="3335" width="30.375" style="352" customWidth="1"/>
    <col min="3336" max="3338" width="12.625" style="352" customWidth="1"/>
    <col min="3339" max="3339" width="11" style="352" customWidth="1"/>
    <col min="3340" max="3340" width="11.625" style="352" customWidth="1"/>
    <col min="3341" max="3341" width="12.25" style="352" customWidth="1"/>
    <col min="3342" max="3342" width="5.5" style="352" customWidth="1"/>
    <col min="3343" max="3584" width="9" style="352"/>
    <col min="3585" max="3585" width="38" style="352" customWidth="1"/>
    <col min="3586" max="3587" width="12.625" style="352" customWidth="1"/>
    <col min="3588" max="3588" width="7.875" style="352" customWidth="1"/>
    <col min="3589" max="3589" width="11.125" style="352" customWidth="1"/>
    <col min="3590" max="3590" width="12.875" style="352" customWidth="1"/>
    <col min="3591" max="3591" width="30.375" style="352" customWidth="1"/>
    <col min="3592" max="3594" width="12.625" style="352" customWidth="1"/>
    <col min="3595" max="3595" width="11" style="352" customWidth="1"/>
    <col min="3596" max="3596" width="11.625" style="352" customWidth="1"/>
    <col min="3597" max="3597" width="12.25" style="352" customWidth="1"/>
    <col min="3598" max="3598" width="5.5" style="352" customWidth="1"/>
    <col min="3599" max="3840" width="9" style="352"/>
    <col min="3841" max="3841" width="38" style="352" customWidth="1"/>
    <col min="3842" max="3843" width="12.625" style="352" customWidth="1"/>
    <col min="3844" max="3844" width="7.875" style="352" customWidth="1"/>
    <col min="3845" max="3845" width="11.125" style="352" customWidth="1"/>
    <col min="3846" max="3846" width="12.875" style="352" customWidth="1"/>
    <col min="3847" max="3847" width="30.375" style="352" customWidth="1"/>
    <col min="3848" max="3850" width="12.625" style="352" customWidth="1"/>
    <col min="3851" max="3851" width="11" style="352" customWidth="1"/>
    <col min="3852" max="3852" width="11.625" style="352" customWidth="1"/>
    <col min="3853" max="3853" width="12.25" style="352" customWidth="1"/>
    <col min="3854" max="3854" width="5.5" style="352" customWidth="1"/>
    <col min="3855" max="4096" width="9" style="352"/>
    <col min="4097" max="4097" width="38" style="352" customWidth="1"/>
    <col min="4098" max="4099" width="12.625" style="352" customWidth="1"/>
    <col min="4100" max="4100" width="7.875" style="352" customWidth="1"/>
    <col min="4101" max="4101" width="11.125" style="352" customWidth="1"/>
    <col min="4102" max="4102" width="12.875" style="352" customWidth="1"/>
    <col min="4103" max="4103" width="30.375" style="352" customWidth="1"/>
    <col min="4104" max="4106" width="12.625" style="352" customWidth="1"/>
    <col min="4107" max="4107" width="11" style="352" customWidth="1"/>
    <col min="4108" max="4108" width="11.625" style="352" customWidth="1"/>
    <col min="4109" max="4109" width="12.25" style="352" customWidth="1"/>
    <col min="4110" max="4110" width="5.5" style="352" customWidth="1"/>
    <col min="4111" max="4352" width="9" style="352"/>
    <col min="4353" max="4353" width="38" style="352" customWidth="1"/>
    <col min="4354" max="4355" width="12.625" style="352" customWidth="1"/>
    <col min="4356" max="4356" width="7.875" style="352" customWidth="1"/>
    <col min="4357" max="4357" width="11.125" style="352" customWidth="1"/>
    <col min="4358" max="4358" width="12.875" style="352" customWidth="1"/>
    <col min="4359" max="4359" width="30.375" style="352" customWidth="1"/>
    <col min="4360" max="4362" width="12.625" style="352" customWidth="1"/>
    <col min="4363" max="4363" width="11" style="352" customWidth="1"/>
    <col min="4364" max="4364" width="11.625" style="352" customWidth="1"/>
    <col min="4365" max="4365" width="12.25" style="352" customWidth="1"/>
    <col min="4366" max="4366" width="5.5" style="352" customWidth="1"/>
    <col min="4367" max="4608" width="9" style="352"/>
    <col min="4609" max="4609" width="38" style="352" customWidth="1"/>
    <col min="4610" max="4611" width="12.625" style="352" customWidth="1"/>
    <col min="4612" max="4612" width="7.875" style="352" customWidth="1"/>
    <col min="4613" max="4613" width="11.125" style="352" customWidth="1"/>
    <col min="4614" max="4614" width="12.875" style="352" customWidth="1"/>
    <col min="4615" max="4615" width="30.375" style="352" customWidth="1"/>
    <col min="4616" max="4618" width="12.625" style="352" customWidth="1"/>
    <col min="4619" max="4619" width="11" style="352" customWidth="1"/>
    <col min="4620" max="4620" width="11.625" style="352" customWidth="1"/>
    <col min="4621" max="4621" width="12.25" style="352" customWidth="1"/>
    <col min="4622" max="4622" width="5.5" style="352" customWidth="1"/>
    <col min="4623" max="4864" width="9" style="352"/>
    <col min="4865" max="4865" width="38" style="352" customWidth="1"/>
    <col min="4866" max="4867" width="12.625" style="352" customWidth="1"/>
    <col min="4868" max="4868" width="7.875" style="352" customWidth="1"/>
    <col min="4869" max="4869" width="11.125" style="352" customWidth="1"/>
    <col min="4870" max="4870" width="12.875" style="352" customWidth="1"/>
    <col min="4871" max="4871" width="30.375" style="352" customWidth="1"/>
    <col min="4872" max="4874" width="12.625" style="352" customWidth="1"/>
    <col min="4875" max="4875" width="11" style="352" customWidth="1"/>
    <col min="4876" max="4876" width="11.625" style="352" customWidth="1"/>
    <col min="4877" max="4877" width="12.25" style="352" customWidth="1"/>
    <col min="4878" max="4878" width="5.5" style="352" customWidth="1"/>
    <col min="4879" max="5120" width="9" style="352"/>
    <col min="5121" max="5121" width="38" style="352" customWidth="1"/>
    <col min="5122" max="5123" width="12.625" style="352" customWidth="1"/>
    <col min="5124" max="5124" width="7.875" style="352" customWidth="1"/>
    <col min="5125" max="5125" width="11.125" style="352" customWidth="1"/>
    <col min="5126" max="5126" width="12.875" style="352" customWidth="1"/>
    <col min="5127" max="5127" width="30.375" style="352" customWidth="1"/>
    <col min="5128" max="5130" width="12.625" style="352" customWidth="1"/>
    <col min="5131" max="5131" width="11" style="352" customWidth="1"/>
    <col min="5132" max="5132" width="11.625" style="352" customWidth="1"/>
    <col min="5133" max="5133" width="12.25" style="352" customWidth="1"/>
    <col min="5134" max="5134" width="5.5" style="352" customWidth="1"/>
    <col min="5135" max="5376" width="9" style="352"/>
    <col min="5377" max="5377" width="38" style="352" customWidth="1"/>
    <col min="5378" max="5379" width="12.625" style="352" customWidth="1"/>
    <col min="5380" max="5380" width="7.875" style="352" customWidth="1"/>
    <col min="5381" max="5381" width="11.125" style="352" customWidth="1"/>
    <col min="5382" max="5382" width="12.875" style="352" customWidth="1"/>
    <col min="5383" max="5383" width="30.375" style="352" customWidth="1"/>
    <col min="5384" max="5386" width="12.625" style="352" customWidth="1"/>
    <col min="5387" max="5387" width="11" style="352" customWidth="1"/>
    <col min="5388" max="5388" width="11.625" style="352" customWidth="1"/>
    <col min="5389" max="5389" width="12.25" style="352" customWidth="1"/>
    <col min="5390" max="5390" width="5.5" style="352" customWidth="1"/>
    <col min="5391" max="5632" width="9" style="352"/>
    <col min="5633" max="5633" width="38" style="352" customWidth="1"/>
    <col min="5634" max="5635" width="12.625" style="352" customWidth="1"/>
    <col min="5636" max="5636" width="7.875" style="352" customWidth="1"/>
    <col min="5637" max="5637" width="11.125" style="352" customWidth="1"/>
    <col min="5638" max="5638" width="12.875" style="352" customWidth="1"/>
    <col min="5639" max="5639" width="30.375" style="352" customWidth="1"/>
    <col min="5640" max="5642" width="12.625" style="352" customWidth="1"/>
    <col min="5643" max="5643" width="11" style="352" customWidth="1"/>
    <col min="5644" max="5644" width="11.625" style="352" customWidth="1"/>
    <col min="5645" max="5645" width="12.25" style="352" customWidth="1"/>
    <col min="5646" max="5646" width="5.5" style="352" customWidth="1"/>
    <col min="5647" max="5888" width="9" style="352"/>
    <col min="5889" max="5889" width="38" style="352" customWidth="1"/>
    <col min="5890" max="5891" width="12.625" style="352" customWidth="1"/>
    <col min="5892" max="5892" width="7.875" style="352" customWidth="1"/>
    <col min="5893" max="5893" width="11.125" style="352" customWidth="1"/>
    <col min="5894" max="5894" width="12.875" style="352" customWidth="1"/>
    <col min="5895" max="5895" width="30.375" style="352" customWidth="1"/>
    <col min="5896" max="5898" width="12.625" style="352" customWidth="1"/>
    <col min="5899" max="5899" width="11" style="352" customWidth="1"/>
    <col min="5900" max="5900" width="11.625" style="352" customWidth="1"/>
    <col min="5901" max="5901" width="12.25" style="352" customWidth="1"/>
    <col min="5902" max="5902" width="5.5" style="352" customWidth="1"/>
    <col min="5903" max="6144" width="9" style="352"/>
    <col min="6145" max="6145" width="38" style="352" customWidth="1"/>
    <col min="6146" max="6147" width="12.625" style="352" customWidth="1"/>
    <col min="6148" max="6148" width="7.875" style="352" customWidth="1"/>
    <col min="6149" max="6149" width="11.125" style="352" customWidth="1"/>
    <col min="6150" max="6150" width="12.875" style="352" customWidth="1"/>
    <col min="6151" max="6151" width="30.375" style="352" customWidth="1"/>
    <col min="6152" max="6154" width="12.625" style="352" customWidth="1"/>
    <col min="6155" max="6155" width="11" style="352" customWidth="1"/>
    <col min="6156" max="6156" width="11.625" style="352" customWidth="1"/>
    <col min="6157" max="6157" width="12.25" style="352" customWidth="1"/>
    <col min="6158" max="6158" width="5.5" style="352" customWidth="1"/>
    <col min="6159" max="6400" width="9" style="352"/>
    <col min="6401" max="6401" width="38" style="352" customWidth="1"/>
    <col min="6402" max="6403" width="12.625" style="352" customWidth="1"/>
    <col min="6404" max="6404" width="7.875" style="352" customWidth="1"/>
    <col min="6405" max="6405" width="11.125" style="352" customWidth="1"/>
    <col min="6406" max="6406" width="12.875" style="352" customWidth="1"/>
    <col min="6407" max="6407" width="30.375" style="352" customWidth="1"/>
    <col min="6408" max="6410" width="12.625" style="352" customWidth="1"/>
    <col min="6411" max="6411" width="11" style="352" customWidth="1"/>
    <col min="6412" max="6412" width="11.625" style="352" customWidth="1"/>
    <col min="6413" max="6413" width="12.25" style="352" customWidth="1"/>
    <col min="6414" max="6414" width="5.5" style="352" customWidth="1"/>
    <col min="6415" max="6656" width="9" style="352"/>
    <col min="6657" max="6657" width="38" style="352" customWidth="1"/>
    <col min="6658" max="6659" width="12.625" style="352" customWidth="1"/>
    <col min="6660" max="6660" width="7.875" style="352" customWidth="1"/>
    <col min="6661" max="6661" width="11.125" style="352" customWidth="1"/>
    <col min="6662" max="6662" width="12.875" style="352" customWidth="1"/>
    <col min="6663" max="6663" width="30.375" style="352" customWidth="1"/>
    <col min="6664" max="6666" width="12.625" style="352" customWidth="1"/>
    <col min="6667" max="6667" width="11" style="352" customWidth="1"/>
    <col min="6668" max="6668" width="11.625" style="352" customWidth="1"/>
    <col min="6669" max="6669" width="12.25" style="352" customWidth="1"/>
    <col min="6670" max="6670" width="5.5" style="352" customWidth="1"/>
    <col min="6671" max="6912" width="9" style="352"/>
    <col min="6913" max="6913" width="38" style="352" customWidth="1"/>
    <col min="6914" max="6915" width="12.625" style="352" customWidth="1"/>
    <col min="6916" max="6916" width="7.875" style="352" customWidth="1"/>
    <col min="6917" max="6917" width="11.125" style="352" customWidth="1"/>
    <col min="6918" max="6918" width="12.875" style="352" customWidth="1"/>
    <col min="6919" max="6919" width="30.375" style="352" customWidth="1"/>
    <col min="6920" max="6922" width="12.625" style="352" customWidth="1"/>
    <col min="6923" max="6923" width="11" style="352" customWidth="1"/>
    <col min="6924" max="6924" width="11.625" style="352" customWidth="1"/>
    <col min="6925" max="6925" width="12.25" style="352" customWidth="1"/>
    <col min="6926" max="6926" width="5.5" style="352" customWidth="1"/>
    <col min="6927" max="7168" width="9" style="352"/>
    <col min="7169" max="7169" width="38" style="352" customWidth="1"/>
    <col min="7170" max="7171" width="12.625" style="352" customWidth="1"/>
    <col min="7172" max="7172" width="7.875" style="352" customWidth="1"/>
    <col min="7173" max="7173" width="11.125" style="352" customWidth="1"/>
    <col min="7174" max="7174" width="12.875" style="352" customWidth="1"/>
    <col min="7175" max="7175" width="30.375" style="352" customWidth="1"/>
    <col min="7176" max="7178" width="12.625" style="352" customWidth="1"/>
    <col min="7179" max="7179" width="11" style="352" customWidth="1"/>
    <col min="7180" max="7180" width="11.625" style="352" customWidth="1"/>
    <col min="7181" max="7181" width="12.25" style="352" customWidth="1"/>
    <col min="7182" max="7182" width="5.5" style="352" customWidth="1"/>
    <col min="7183" max="7424" width="9" style="352"/>
    <col min="7425" max="7425" width="38" style="352" customWidth="1"/>
    <col min="7426" max="7427" width="12.625" style="352" customWidth="1"/>
    <col min="7428" max="7428" width="7.875" style="352" customWidth="1"/>
    <col min="7429" max="7429" width="11.125" style="352" customWidth="1"/>
    <col min="7430" max="7430" width="12.875" style="352" customWidth="1"/>
    <col min="7431" max="7431" width="30.375" style="352" customWidth="1"/>
    <col min="7432" max="7434" width="12.625" style="352" customWidth="1"/>
    <col min="7435" max="7435" width="11" style="352" customWidth="1"/>
    <col min="7436" max="7436" width="11.625" style="352" customWidth="1"/>
    <col min="7437" max="7437" width="12.25" style="352" customWidth="1"/>
    <col min="7438" max="7438" width="5.5" style="352" customWidth="1"/>
    <col min="7439" max="7680" width="9" style="352"/>
    <col min="7681" max="7681" width="38" style="352" customWidth="1"/>
    <col min="7682" max="7683" width="12.625" style="352" customWidth="1"/>
    <col min="7684" max="7684" width="7.875" style="352" customWidth="1"/>
    <col min="7685" max="7685" width="11.125" style="352" customWidth="1"/>
    <col min="7686" max="7686" width="12.875" style="352" customWidth="1"/>
    <col min="7687" max="7687" width="30.375" style="352" customWidth="1"/>
    <col min="7688" max="7690" width="12.625" style="352" customWidth="1"/>
    <col min="7691" max="7691" width="11" style="352" customWidth="1"/>
    <col min="7692" max="7692" width="11.625" style="352" customWidth="1"/>
    <col min="7693" max="7693" width="12.25" style="352" customWidth="1"/>
    <col min="7694" max="7694" width="5.5" style="352" customWidth="1"/>
    <col min="7695" max="7936" width="9" style="352"/>
    <col min="7937" max="7937" width="38" style="352" customWidth="1"/>
    <col min="7938" max="7939" width="12.625" style="352" customWidth="1"/>
    <col min="7940" max="7940" width="7.875" style="352" customWidth="1"/>
    <col min="7941" max="7941" width="11.125" style="352" customWidth="1"/>
    <col min="7942" max="7942" width="12.875" style="352" customWidth="1"/>
    <col min="7943" max="7943" width="30.375" style="352" customWidth="1"/>
    <col min="7944" max="7946" width="12.625" style="352" customWidth="1"/>
    <col min="7947" max="7947" width="11" style="352" customWidth="1"/>
    <col min="7948" max="7948" width="11.625" style="352" customWidth="1"/>
    <col min="7949" max="7949" width="12.25" style="352" customWidth="1"/>
    <col min="7950" max="7950" width="5.5" style="352" customWidth="1"/>
    <col min="7951" max="8192" width="9" style="352"/>
    <col min="8193" max="8193" width="38" style="352" customWidth="1"/>
    <col min="8194" max="8195" width="12.625" style="352" customWidth="1"/>
    <col min="8196" max="8196" width="7.875" style="352" customWidth="1"/>
    <col min="8197" max="8197" width="11.125" style="352" customWidth="1"/>
    <col min="8198" max="8198" width="12.875" style="352" customWidth="1"/>
    <col min="8199" max="8199" width="30.375" style="352" customWidth="1"/>
    <col min="8200" max="8202" width="12.625" style="352" customWidth="1"/>
    <col min="8203" max="8203" width="11" style="352" customWidth="1"/>
    <col min="8204" max="8204" width="11.625" style="352" customWidth="1"/>
    <col min="8205" max="8205" width="12.25" style="352" customWidth="1"/>
    <col min="8206" max="8206" width="5.5" style="352" customWidth="1"/>
    <col min="8207" max="8448" width="9" style="352"/>
    <col min="8449" max="8449" width="38" style="352" customWidth="1"/>
    <col min="8450" max="8451" width="12.625" style="352" customWidth="1"/>
    <col min="8452" max="8452" width="7.875" style="352" customWidth="1"/>
    <col min="8453" max="8453" width="11.125" style="352" customWidth="1"/>
    <col min="8454" max="8454" width="12.875" style="352" customWidth="1"/>
    <col min="8455" max="8455" width="30.375" style="352" customWidth="1"/>
    <col min="8456" max="8458" width="12.625" style="352" customWidth="1"/>
    <col min="8459" max="8459" width="11" style="352" customWidth="1"/>
    <col min="8460" max="8460" width="11.625" style="352" customWidth="1"/>
    <col min="8461" max="8461" width="12.25" style="352" customWidth="1"/>
    <col min="8462" max="8462" width="5.5" style="352" customWidth="1"/>
    <col min="8463" max="8704" width="9" style="352"/>
    <col min="8705" max="8705" width="38" style="352" customWidth="1"/>
    <col min="8706" max="8707" width="12.625" style="352" customWidth="1"/>
    <col min="8708" max="8708" width="7.875" style="352" customWidth="1"/>
    <col min="8709" max="8709" width="11.125" style="352" customWidth="1"/>
    <col min="8710" max="8710" width="12.875" style="352" customWidth="1"/>
    <col min="8711" max="8711" width="30.375" style="352" customWidth="1"/>
    <col min="8712" max="8714" width="12.625" style="352" customWidth="1"/>
    <col min="8715" max="8715" width="11" style="352" customWidth="1"/>
    <col min="8716" max="8716" width="11.625" style="352" customWidth="1"/>
    <col min="8717" max="8717" width="12.25" style="352" customWidth="1"/>
    <col min="8718" max="8718" width="5.5" style="352" customWidth="1"/>
    <col min="8719" max="8960" width="9" style="352"/>
    <col min="8961" max="8961" width="38" style="352" customWidth="1"/>
    <col min="8962" max="8963" width="12.625" style="352" customWidth="1"/>
    <col min="8964" max="8964" width="7.875" style="352" customWidth="1"/>
    <col min="8965" max="8965" width="11.125" style="352" customWidth="1"/>
    <col min="8966" max="8966" width="12.875" style="352" customWidth="1"/>
    <col min="8967" max="8967" width="30.375" style="352" customWidth="1"/>
    <col min="8968" max="8970" width="12.625" style="352" customWidth="1"/>
    <col min="8971" max="8971" width="11" style="352" customWidth="1"/>
    <col min="8972" max="8972" width="11.625" style="352" customWidth="1"/>
    <col min="8973" max="8973" width="12.25" style="352" customWidth="1"/>
    <col min="8974" max="8974" width="5.5" style="352" customWidth="1"/>
    <col min="8975" max="9216" width="9" style="352"/>
    <col min="9217" max="9217" width="38" style="352" customWidth="1"/>
    <col min="9218" max="9219" width="12.625" style="352" customWidth="1"/>
    <col min="9220" max="9220" width="7.875" style="352" customWidth="1"/>
    <col min="9221" max="9221" width="11.125" style="352" customWidth="1"/>
    <col min="9222" max="9222" width="12.875" style="352" customWidth="1"/>
    <col min="9223" max="9223" width="30.375" style="352" customWidth="1"/>
    <col min="9224" max="9226" width="12.625" style="352" customWidth="1"/>
    <col min="9227" max="9227" width="11" style="352" customWidth="1"/>
    <col min="9228" max="9228" width="11.625" style="352" customWidth="1"/>
    <col min="9229" max="9229" width="12.25" style="352" customWidth="1"/>
    <col min="9230" max="9230" width="5.5" style="352" customWidth="1"/>
    <col min="9231" max="9472" width="9" style="352"/>
    <col min="9473" max="9473" width="38" style="352" customWidth="1"/>
    <col min="9474" max="9475" width="12.625" style="352" customWidth="1"/>
    <col min="9476" max="9476" width="7.875" style="352" customWidth="1"/>
    <col min="9477" max="9477" width="11.125" style="352" customWidth="1"/>
    <col min="9478" max="9478" width="12.875" style="352" customWidth="1"/>
    <col min="9479" max="9479" width="30.375" style="352" customWidth="1"/>
    <col min="9480" max="9482" width="12.625" style="352" customWidth="1"/>
    <col min="9483" max="9483" width="11" style="352" customWidth="1"/>
    <col min="9484" max="9484" width="11.625" style="352" customWidth="1"/>
    <col min="9485" max="9485" width="12.25" style="352" customWidth="1"/>
    <col min="9486" max="9486" width="5.5" style="352" customWidth="1"/>
    <col min="9487" max="9728" width="9" style="352"/>
    <col min="9729" max="9729" width="38" style="352" customWidth="1"/>
    <col min="9730" max="9731" width="12.625" style="352" customWidth="1"/>
    <col min="9732" max="9732" width="7.875" style="352" customWidth="1"/>
    <col min="9733" max="9733" width="11.125" style="352" customWidth="1"/>
    <col min="9734" max="9734" width="12.875" style="352" customWidth="1"/>
    <col min="9735" max="9735" width="30.375" style="352" customWidth="1"/>
    <col min="9736" max="9738" width="12.625" style="352" customWidth="1"/>
    <col min="9739" max="9739" width="11" style="352" customWidth="1"/>
    <col min="9740" max="9740" width="11.625" style="352" customWidth="1"/>
    <col min="9741" max="9741" width="12.25" style="352" customWidth="1"/>
    <col min="9742" max="9742" width="5.5" style="352" customWidth="1"/>
    <col min="9743" max="9984" width="9" style="352"/>
    <col min="9985" max="9985" width="38" style="352" customWidth="1"/>
    <col min="9986" max="9987" width="12.625" style="352" customWidth="1"/>
    <col min="9988" max="9988" width="7.875" style="352" customWidth="1"/>
    <col min="9989" max="9989" width="11.125" style="352" customWidth="1"/>
    <col min="9990" max="9990" width="12.875" style="352" customWidth="1"/>
    <col min="9991" max="9991" width="30.375" style="352" customWidth="1"/>
    <col min="9992" max="9994" width="12.625" style="352" customWidth="1"/>
    <col min="9995" max="9995" width="11" style="352" customWidth="1"/>
    <col min="9996" max="9996" width="11.625" style="352" customWidth="1"/>
    <col min="9997" max="9997" width="12.25" style="352" customWidth="1"/>
    <col min="9998" max="9998" width="5.5" style="352" customWidth="1"/>
    <col min="9999" max="10240" width="9" style="352"/>
    <col min="10241" max="10241" width="38" style="352" customWidth="1"/>
    <col min="10242" max="10243" width="12.625" style="352" customWidth="1"/>
    <col min="10244" max="10244" width="7.875" style="352" customWidth="1"/>
    <col min="10245" max="10245" width="11.125" style="352" customWidth="1"/>
    <col min="10246" max="10246" width="12.875" style="352" customWidth="1"/>
    <col min="10247" max="10247" width="30.375" style="352" customWidth="1"/>
    <col min="10248" max="10250" width="12.625" style="352" customWidth="1"/>
    <col min="10251" max="10251" width="11" style="352" customWidth="1"/>
    <col min="10252" max="10252" width="11.625" style="352" customWidth="1"/>
    <col min="10253" max="10253" width="12.25" style="352" customWidth="1"/>
    <col min="10254" max="10254" width="5.5" style="352" customWidth="1"/>
    <col min="10255" max="10496" width="9" style="352"/>
    <col min="10497" max="10497" width="38" style="352" customWidth="1"/>
    <col min="10498" max="10499" width="12.625" style="352" customWidth="1"/>
    <col min="10500" max="10500" width="7.875" style="352" customWidth="1"/>
    <col min="10501" max="10501" width="11.125" style="352" customWidth="1"/>
    <col min="10502" max="10502" width="12.875" style="352" customWidth="1"/>
    <col min="10503" max="10503" width="30.375" style="352" customWidth="1"/>
    <col min="10504" max="10506" width="12.625" style="352" customWidth="1"/>
    <col min="10507" max="10507" width="11" style="352" customWidth="1"/>
    <col min="10508" max="10508" width="11.625" style="352" customWidth="1"/>
    <col min="10509" max="10509" width="12.25" style="352" customWidth="1"/>
    <col min="10510" max="10510" width="5.5" style="352" customWidth="1"/>
    <col min="10511" max="10752" width="9" style="352"/>
    <col min="10753" max="10753" width="38" style="352" customWidth="1"/>
    <col min="10754" max="10755" width="12.625" style="352" customWidth="1"/>
    <col min="10756" max="10756" width="7.875" style="352" customWidth="1"/>
    <col min="10757" max="10757" width="11.125" style="352" customWidth="1"/>
    <col min="10758" max="10758" width="12.875" style="352" customWidth="1"/>
    <col min="10759" max="10759" width="30.375" style="352" customWidth="1"/>
    <col min="10760" max="10762" width="12.625" style="352" customWidth="1"/>
    <col min="10763" max="10763" width="11" style="352" customWidth="1"/>
    <col min="10764" max="10764" width="11.625" style="352" customWidth="1"/>
    <col min="10765" max="10765" width="12.25" style="352" customWidth="1"/>
    <col min="10766" max="10766" width="5.5" style="352" customWidth="1"/>
    <col min="10767" max="11008" width="9" style="352"/>
    <col min="11009" max="11009" width="38" style="352" customWidth="1"/>
    <col min="11010" max="11011" width="12.625" style="352" customWidth="1"/>
    <col min="11012" max="11012" width="7.875" style="352" customWidth="1"/>
    <col min="11013" max="11013" width="11.125" style="352" customWidth="1"/>
    <col min="11014" max="11014" width="12.875" style="352" customWidth="1"/>
    <col min="11015" max="11015" width="30.375" style="352" customWidth="1"/>
    <col min="11016" max="11018" width="12.625" style="352" customWidth="1"/>
    <col min="11019" max="11019" width="11" style="352" customWidth="1"/>
    <col min="11020" max="11020" width="11.625" style="352" customWidth="1"/>
    <col min="11021" max="11021" width="12.25" style="352" customWidth="1"/>
    <col min="11022" max="11022" width="5.5" style="352" customWidth="1"/>
    <col min="11023" max="11264" width="9" style="352"/>
    <col min="11265" max="11265" width="38" style="352" customWidth="1"/>
    <col min="11266" max="11267" width="12.625" style="352" customWidth="1"/>
    <col min="11268" max="11268" width="7.875" style="352" customWidth="1"/>
    <col min="11269" max="11269" width="11.125" style="352" customWidth="1"/>
    <col min="11270" max="11270" width="12.875" style="352" customWidth="1"/>
    <col min="11271" max="11271" width="30.375" style="352" customWidth="1"/>
    <col min="11272" max="11274" width="12.625" style="352" customWidth="1"/>
    <col min="11275" max="11275" width="11" style="352" customWidth="1"/>
    <col min="11276" max="11276" width="11.625" style="352" customWidth="1"/>
    <col min="11277" max="11277" width="12.25" style="352" customWidth="1"/>
    <col min="11278" max="11278" width="5.5" style="352" customWidth="1"/>
    <col min="11279" max="11520" width="9" style="352"/>
    <col min="11521" max="11521" width="38" style="352" customWidth="1"/>
    <col min="11522" max="11523" width="12.625" style="352" customWidth="1"/>
    <col min="11524" max="11524" width="7.875" style="352" customWidth="1"/>
    <col min="11525" max="11525" width="11.125" style="352" customWidth="1"/>
    <col min="11526" max="11526" width="12.875" style="352" customWidth="1"/>
    <col min="11527" max="11527" width="30.375" style="352" customWidth="1"/>
    <col min="11528" max="11530" width="12.625" style="352" customWidth="1"/>
    <col min="11531" max="11531" width="11" style="352" customWidth="1"/>
    <col min="11532" max="11532" width="11.625" style="352" customWidth="1"/>
    <col min="11533" max="11533" width="12.25" style="352" customWidth="1"/>
    <col min="11534" max="11534" width="5.5" style="352" customWidth="1"/>
    <col min="11535" max="11776" width="9" style="352"/>
    <col min="11777" max="11777" width="38" style="352" customWidth="1"/>
    <col min="11778" max="11779" width="12.625" style="352" customWidth="1"/>
    <col min="11780" max="11780" width="7.875" style="352" customWidth="1"/>
    <col min="11781" max="11781" width="11.125" style="352" customWidth="1"/>
    <col min="11782" max="11782" width="12.875" style="352" customWidth="1"/>
    <col min="11783" max="11783" width="30.375" style="352" customWidth="1"/>
    <col min="11784" max="11786" width="12.625" style="352" customWidth="1"/>
    <col min="11787" max="11787" width="11" style="352" customWidth="1"/>
    <col min="11788" max="11788" width="11.625" style="352" customWidth="1"/>
    <col min="11789" max="11789" width="12.25" style="352" customWidth="1"/>
    <col min="11790" max="11790" width="5.5" style="352" customWidth="1"/>
    <col min="11791" max="12032" width="9" style="352"/>
    <col min="12033" max="12033" width="38" style="352" customWidth="1"/>
    <col min="12034" max="12035" width="12.625" style="352" customWidth="1"/>
    <col min="12036" max="12036" width="7.875" style="352" customWidth="1"/>
    <col min="12037" max="12037" width="11.125" style="352" customWidth="1"/>
    <col min="12038" max="12038" width="12.875" style="352" customWidth="1"/>
    <col min="12039" max="12039" width="30.375" style="352" customWidth="1"/>
    <col min="12040" max="12042" width="12.625" style="352" customWidth="1"/>
    <col min="12043" max="12043" width="11" style="352" customWidth="1"/>
    <col min="12044" max="12044" width="11.625" style="352" customWidth="1"/>
    <col min="12045" max="12045" width="12.25" style="352" customWidth="1"/>
    <col min="12046" max="12046" width="5.5" style="352" customWidth="1"/>
    <col min="12047" max="12288" width="9" style="352"/>
    <col min="12289" max="12289" width="38" style="352" customWidth="1"/>
    <col min="12290" max="12291" width="12.625" style="352" customWidth="1"/>
    <col min="12292" max="12292" width="7.875" style="352" customWidth="1"/>
    <col min="12293" max="12293" width="11.125" style="352" customWidth="1"/>
    <col min="12294" max="12294" width="12.875" style="352" customWidth="1"/>
    <col min="12295" max="12295" width="30.375" style="352" customWidth="1"/>
    <col min="12296" max="12298" width="12.625" style="352" customWidth="1"/>
    <col min="12299" max="12299" width="11" style="352" customWidth="1"/>
    <col min="12300" max="12300" width="11.625" style="352" customWidth="1"/>
    <col min="12301" max="12301" width="12.25" style="352" customWidth="1"/>
    <col min="12302" max="12302" width="5.5" style="352" customWidth="1"/>
    <col min="12303" max="12544" width="9" style="352"/>
    <col min="12545" max="12545" width="38" style="352" customWidth="1"/>
    <col min="12546" max="12547" width="12.625" style="352" customWidth="1"/>
    <col min="12548" max="12548" width="7.875" style="352" customWidth="1"/>
    <col min="12549" max="12549" width="11.125" style="352" customWidth="1"/>
    <col min="12550" max="12550" width="12.875" style="352" customWidth="1"/>
    <col min="12551" max="12551" width="30.375" style="352" customWidth="1"/>
    <col min="12552" max="12554" width="12.625" style="352" customWidth="1"/>
    <col min="12555" max="12555" width="11" style="352" customWidth="1"/>
    <col min="12556" max="12556" width="11.625" style="352" customWidth="1"/>
    <col min="12557" max="12557" width="12.25" style="352" customWidth="1"/>
    <col min="12558" max="12558" width="5.5" style="352" customWidth="1"/>
    <col min="12559" max="12800" width="9" style="352"/>
    <col min="12801" max="12801" width="38" style="352" customWidth="1"/>
    <col min="12802" max="12803" width="12.625" style="352" customWidth="1"/>
    <col min="12804" max="12804" width="7.875" style="352" customWidth="1"/>
    <col min="12805" max="12805" width="11.125" style="352" customWidth="1"/>
    <col min="12806" max="12806" width="12.875" style="352" customWidth="1"/>
    <col min="12807" max="12807" width="30.375" style="352" customWidth="1"/>
    <col min="12808" max="12810" width="12.625" style="352" customWidth="1"/>
    <col min="12811" max="12811" width="11" style="352" customWidth="1"/>
    <col min="12812" max="12812" width="11.625" style="352" customWidth="1"/>
    <col min="12813" max="12813" width="12.25" style="352" customWidth="1"/>
    <col min="12814" max="12814" width="5.5" style="352" customWidth="1"/>
    <col min="12815" max="13056" width="9" style="352"/>
    <col min="13057" max="13057" width="38" style="352" customWidth="1"/>
    <col min="13058" max="13059" width="12.625" style="352" customWidth="1"/>
    <col min="13060" max="13060" width="7.875" style="352" customWidth="1"/>
    <col min="13061" max="13061" width="11.125" style="352" customWidth="1"/>
    <col min="13062" max="13062" width="12.875" style="352" customWidth="1"/>
    <col min="13063" max="13063" width="30.375" style="352" customWidth="1"/>
    <col min="13064" max="13066" width="12.625" style="352" customWidth="1"/>
    <col min="13067" max="13067" width="11" style="352" customWidth="1"/>
    <col min="13068" max="13068" width="11.625" style="352" customWidth="1"/>
    <col min="13069" max="13069" width="12.25" style="352" customWidth="1"/>
    <col min="13070" max="13070" width="5.5" style="352" customWidth="1"/>
    <col min="13071" max="13312" width="9" style="352"/>
    <col min="13313" max="13313" width="38" style="352" customWidth="1"/>
    <col min="13314" max="13315" width="12.625" style="352" customWidth="1"/>
    <col min="13316" max="13316" width="7.875" style="352" customWidth="1"/>
    <col min="13317" max="13317" width="11.125" style="352" customWidth="1"/>
    <col min="13318" max="13318" width="12.875" style="352" customWidth="1"/>
    <col min="13319" max="13319" width="30.375" style="352" customWidth="1"/>
    <col min="13320" max="13322" width="12.625" style="352" customWidth="1"/>
    <col min="13323" max="13323" width="11" style="352" customWidth="1"/>
    <col min="13324" max="13324" width="11.625" style="352" customWidth="1"/>
    <col min="13325" max="13325" width="12.25" style="352" customWidth="1"/>
    <col min="13326" max="13326" width="5.5" style="352" customWidth="1"/>
    <col min="13327" max="13568" width="9" style="352"/>
    <col min="13569" max="13569" width="38" style="352" customWidth="1"/>
    <col min="13570" max="13571" width="12.625" style="352" customWidth="1"/>
    <col min="13572" max="13572" width="7.875" style="352" customWidth="1"/>
    <col min="13573" max="13573" width="11.125" style="352" customWidth="1"/>
    <col min="13574" max="13574" width="12.875" style="352" customWidth="1"/>
    <col min="13575" max="13575" width="30.375" style="352" customWidth="1"/>
    <col min="13576" max="13578" width="12.625" style="352" customWidth="1"/>
    <col min="13579" max="13579" width="11" style="352" customWidth="1"/>
    <col min="13580" max="13580" width="11.625" style="352" customWidth="1"/>
    <col min="13581" max="13581" width="12.25" style="352" customWidth="1"/>
    <col min="13582" max="13582" width="5.5" style="352" customWidth="1"/>
    <col min="13583" max="13824" width="9" style="352"/>
    <col min="13825" max="13825" width="38" style="352" customWidth="1"/>
    <col min="13826" max="13827" width="12.625" style="352" customWidth="1"/>
    <col min="13828" max="13828" width="7.875" style="352" customWidth="1"/>
    <col min="13829" max="13829" width="11.125" style="352" customWidth="1"/>
    <col min="13830" max="13830" width="12.875" style="352" customWidth="1"/>
    <col min="13831" max="13831" width="30.375" style="352" customWidth="1"/>
    <col min="13832" max="13834" width="12.625" style="352" customWidth="1"/>
    <col min="13835" max="13835" width="11" style="352" customWidth="1"/>
    <col min="13836" max="13836" width="11.625" style="352" customWidth="1"/>
    <col min="13837" max="13837" width="12.25" style="352" customWidth="1"/>
    <col min="13838" max="13838" width="5.5" style="352" customWidth="1"/>
    <col min="13839" max="14080" width="9" style="352"/>
    <col min="14081" max="14081" width="38" style="352" customWidth="1"/>
    <col min="14082" max="14083" width="12.625" style="352" customWidth="1"/>
    <col min="14084" max="14084" width="7.875" style="352" customWidth="1"/>
    <col min="14085" max="14085" width="11.125" style="352" customWidth="1"/>
    <col min="14086" max="14086" width="12.875" style="352" customWidth="1"/>
    <col min="14087" max="14087" width="30.375" style="352" customWidth="1"/>
    <col min="14088" max="14090" width="12.625" style="352" customWidth="1"/>
    <col min="14091" max="14091" width="11" style="352" customWidth="1"/>
    <col min="14092" max="14092" width="11.625" style="352" customWidth="1"/>
    <col min="14093" max="14093" width="12.25" style="352" customWidth="1"/>
    <col min="14094" max="14094" width="5.5" style="352" customWidth="1"/>
    <col min="14095" max="14336" width="9" style="352"/>
    <col min="14337" max="14337" width="38" style="352" customWidth="1"/>
    <col min="14338" max="14339" width="12.625" style="352" customWidth="1"/>
    <col min="14340" max="14340" width="7.875" style="352" customWidth="1"/>
    <col min="14341" max="14341" width="11.125" style="352" customWidth="1"/>
    <col min="14342" max="14342" width="12.875" style="352" customWidth="1"/>
    <col min="14343" max="14343" width="30.375" style="352" customWidth="1"/>
    <col min="14344" max="14346" width="12.625" style="352" customWidth="1"/>
    <col min="14347" max="14347" width="11" style="352" customWidth="1"/>
    <col min="14348" max="14348" width="11.625" style="352" customWidth="1"/>
    <col min="14349" max="14349" width="12.25" style="352" customWidth="1"/>
    <col min="14350" max="14350" width="5.5" style="352" customWidth="1"/>
    <col min="14351" max="14592" width="9" style="352"/>
    <col min="14593" max="14593" width="38" style="352" customWidth="1"/>
    <col min="14594" max="14595" width="12.625" style="352" customWidth="1"/>
    <col min="14596" max="14596" width="7.875" style="352" customWidth="1"/>
    <col min="14597" max="14597" width="11.125" style="352" customWidth="1"/>
    <col min="14598" max="14598" width="12.875" style="352" customWidth="1"/>
    <col min="14599" max="14599" width="30.375" style="352" customWidth="1"/>
    <col min="14600" max="14602" width="12.625" style="352" customWidth="1"/>
    <col min="14603" max="14603" width="11" style="352" customWidth="1"/>
    <col min="14604" max="14604" width="11.625" style="352" customWidth="1"/>
    <col min="14605" max="14605" width="12.25" style="352" customWidth="1"/>
    <col min="14606" max="14606" width="5.5" style="352" customWidth="1"/>
    <col min="14607" max="14848" width="9" style="352"/>
    <col min="14849" max="14849" width="38" style="352" customWidth="1"/>
    <col min="14850" max="14851" width="12.625" style="352" customWidth="1"/>
    <col min="14852" max="14852" width="7.875" style="352" customWidth="1"/>
    <col min="14853" max="14853" width="11.125" style="352" customWidth="1"/>
    <col min="14854" max="14854" width="12.875" style="352" customWidth="1"/>
    <col min="14855" max="14855" width="30.375" style="352" customWidth="1"/>
    <col min="14856" max="14858" width="12.625" style="352" customWidth="1"/>
    <col min="14859" max="14859" width="11" style="352" customWidth="1"/>
    <col min="14860" max="14860" width="11.625" style="352" customWidth="1"/>
    <col min="14861" max="14861" width="12.25" style="352" customWidth="1"/>
    <col min="14862" max="14862" width="5.5" style="352" customWidth="1"/>
    <col min="14863" max="15104" width="9" style="352"/>
    <col min="15105" max="15105" width="38" style="352" customWidth="1"/>
    <col min="15106" max="15107" width="12.625" style="352" customWidth="1"/>
    <col min="15108" max="15108" width="7.875" style="352" customWidth="1"/>
    <col min="15109" max="15109" width="11.125" style="352" customWidth="1"/>
    <col min="15110" max="15110" width="12.875" style="352" customWidth="1"/>
    <col min="15111" max="15111" width="30.375" style="352" customWidth="1"/>
    <col min="15112" max="15114" width="12.625" style="352" customWidth="1"/>
    <col min="15115" max="15115" width="11" style="352" customWidth="1"/>
    <col min="15116" max="15116" width="11.625" style="352" customWidth="1"/>
    <col min="15117" max="15117" width="12.25" style="352" customWidth="1"/>
    <col min="15118" max="15118" width="5.5" style="352" customWidth="1"/>
    <col min="15119" max="15360" width="9" style="352"/>
    <col min="15361" max="15361" width="38" style="352" customWidth="1"/>
    <col min="15362" max="15363" width="12.625" style="352" customWidth="1"/>
    <col min="15364" max="15364" width="7.875" style="352" customWidth="1"/>
    <col min="15365" max="15365" width="11.125" style="352" customWidth="1"/>
    <col min="15366" max="15366" width="12.875" style="352" customWidth="1"/>
    <col min="15367" max="15367" width="30.375" style="352" customWidth="1"/>
    <col min="15368" max="15370" width="12.625" style="352" customWidth="1"/>
    <col min="15371" max="15371" width="11" style="352" customWidth="1"/>
    <col min="15372" max="15372" width="11.625" style="352" customWidth="1"/>
    <col min="15373" max="15373" width="12.25" style="352" customWidth="1"/>
    <col min="15374" max="15374" width="5.5" style="352" customWidth="1"/>
    <col min="15375" max="15616" width="9" style="352"/>
    <col min="15617" max="15617" width="38" style="352" customWidth="1"/>
    <col min="15618" max="15619" width="12.625" style="352" customWidth="1"/>
    <col min="15620" max="15620" width="7.875" style="352" customWidth="1"/>
    <col min="15621" max="15621" width="11.125" style="352" customWidth="1"/>
    <col min="15622" max="15622" width="12.875" style="352" customWidth="1"/>
    <col min="15623" max="15623" width="30.375" style="352" customWidth="1"/>
    <col min="15624" max="15626" width="12.625" style="352" customWidth="1"/>
    <col min="15627" max="15627" width="11" style="352" customWidth="1"/>
    <col min="15628" max="15628" width="11.625" style="352" customWidth="1"/>
    <col min="15629" max="15629" width="12.25" style="352" customWidth="1"/>
    <col min="15630" max="15630" width="5.5" style="352" customWidth="1"/>
    <col min="15631" max="15872" width="9" style="352"/>
    <col min="15873" max="15873" width="38" style="352" customWidth="1"/>
    <col min="15874" max="15875" width="12.625" style="352" customWidth="1"/>
    <col min="15876" max="15876" width="7.875" style="352" customWidth="1"/>
    <col min="15877" max="15877" width="11.125" style="352" customWidth="1"/>
    <col min="15878" max="15878" width="12.875" style="352" customWidth="1"/>
    <col min="15879" max="15879" width="30.375" style="352" customWidth="1"/>
    <col min="15880" max="15882" width="12.625" style="352" customWidth="1"/>
    <col min="15883" max="15883" width="11" style="352" customWidth="1"/>
    <col min="15884" max="15884" width="11.625" style="352" customWidth="1"/>
    <col min="15885" max="15885" width="12.25" style="352" customWidth="1"/>
    <col min="15886" max="15886" width="5.5" style="352" customWidth="1"/>
    <col min="15887" max="16128" width="9" style="352"/>
    <col min="16129" max="16129" width="38" style="352" customWidth="1"/>
    <col min="16130" max="16131" width="12.625" style="352" customWidth="1"/>
    <col min="16132" max="16132" width="7.875" style="352" customWidth="1"/>
    <col min="16133" max="16133" width="11.125" style="352" customWidth="1"/>
    <col min="16134" max="16134" width="12.875" style="352" customWidth="1"/>
    <col min="16135" max="16135" width="30.375" style="352" customWidth="1"/>
    <col min="16136" max="16138" width="12.625" style="352" customWidth="1"/>
    <col min="16139" max="16139" width="11" style="352" customWidth="1"/>
    <col min="16140" max="16140" width="11.625" style="352" customWidth="1"/>
    <col min="16141" max="16141" width="12.25" style="352" customWidth="1"/>
    <col min="16142" max="16142" width="5.5" style="352" customWidth="1"/>
    <col min="16143" max="16384" width="9" style="352"/>
  </cols>
  <sheetData>
    <row r="1" s="347" customFormat="1" ht="12" customHeight="1" spans="1:1">
      <c r="A1" s="8" t="s">
        <v>97</v>
      </c>
    </row>
    <row r="2" s="531" customFormat="1" ht="21" customHeight="1" spans="1:230">
      <c r="A2" s="308" t="s">
        <v>98</v>
      </c>
      <c r="B2" s="533"/>
      <c r="C2" s="533"/>
      <c r="D2" s="308"/>
      <c r="E2" s="308"/>
      <c r="F2" s="475"/>
      <c r="G2" s="475"/>
      <c r="H2" s="475"/>
      <c r="I2" s="533"/>
      <c r="J2" s="533"/>
      <c r="K2" s="308"/>
      <c r="L2" s="308"/>
      <c r="M2" s="308"/>
      <c r="N2" s="514"/>
      <c r="O2" s="514"/>
      <c r="P2" s="514"/>
      <c r="Q2" s="514"/>
      <c r="R2" s="514"/>
      <c r="S2" s="514"/>
      <c r="T2" s="514"/>
      <c r="U2" s="514"/>
      <c r="V2" s="514"/>
      <c r="W2" s="514"/>
      <c r="X2" s="514"/>
      <c r="Y2" s="514"/>
      <c r="Z2" s="514"/>
      <c r="AA2" s="514"/>
      <c r="AB2" s="514"/>
      <c r="AC2" s="514"/>
      <c r="AD2" s="514"/>
      <c r="AE2" s="514"/>
      <c r="AF2" s="514"/>
      <c r="AG2" s="514"/>
      <c r="AH2" s="514"/>
      <c r="AI2" s="514"/>
      <c r="AJ2" s="514"/>
      <c r="AK2" s="514"/>
      <c r="AL2" s="514"/>
      <c r="AM2" s="514"/>
      <c r="AN2" s="514"/>
      <c r="AO2" s="514"/>
      <c r="AP2" s="514"/>
      <c r="AQ2" s="514"/>
      <c r="AR2" s="514"/>
      <c r="AS2" s="514"/>
      <c r="AT2" s="514"/>
      <c r="AU2" s="514"/>
      <c r="AV2" s="514"/>
      <c r="AW2" s="514"/>
      <c r="AX2" s="514"/>
      <c r="AY2" s="514"/>
      <c r="AZ2" s="514"/>
      <c r="BA2" s="514"/>
      <c r="BB2" s="514"/>
      <c r="BC2" s="514"/>
      <c r="BD2" s="514"/>
      <c r="BE2" s="514"/>
      <c r="BF2" s="514"/>
      <c r="BG2" s="514"/>
      <c r="BH2" s="514"/>
      <c r="BI2" s="514"/>
      <c r="BJ2" s="514"/>
      <c r="BK2" s="514"/>
      <c r="BL2" s="514"/>
      <c r="BM2" s="514"/>
      <c r="BN2" s="514"/>
      <c r="BO2" s="514"/>
      <c r="BP2" s="514"/>
      <c r="BQ2" s="514"/>
      <c r="BR2" s="514"/>
      <c r="BS2" s="514"/>
      <c r="BT2" s="514"/>
      <c r="BU2" s="514"/>
      <c r="BV2" s="514"/>
      <c r="BW2" s="514"/>
      <c r="BX2" s="514"/>
      <c r="BY2" s="514"/>
      <c r="BZ2" s="514"/>
      <c r="CA2" s="514"/>
      <c r="CB2" s="514"/>
      <c r="CC2" s="514"/>
      <c r="CD2" s="514"/>
      <c r="CE2" s="514"/>
      <c r="CF2" s="514"/>
      <c r="CG2" s="514"/>
      <c r="CH2" s="514"/>
      <c r="CI2" s="514"/>
      <c r="CJ2" s="514"/>
      <c r="CK2" s="514"/>
      <c r="CL2" s="514"/>
      <c r="CM2" s="514"/>
      <c r="CN2" s="514"/>
      <c r="CO2" s="514"/>
      <c r="CP2" s="514"/>
      <c r="CQ2" s="514"/>
      <c r="CR2" s="514"/>
      <c r="CS2" s="514"/>
      <c r="CT2" s="514"/>
      <c r="CU2" s="514"/>
      <c r="CV2" s="514"/>
      <c r="CW2" s="514"/>
      <c r="CX2" s="514"/>
      <c r="CY2" s="514"/>
      <c r="CZ2" s="514"/>
      <c r="DA2" s="514"/>
      <c r="DB2" s="514"/>
      <c r="DC2" s="514"/>
      <c r="DD2" s="514"/>
      <c r="DE2" s="514"/>
      <c r="DF2" s="514"/>
      <c r="DG2" s="514"/>
      <c r="DH2" s="514"/>
      <c r="DI2" s="514"/>
      <c r="DJ2" s="514"/>
      <c r="DK2" s="514"/>
      <c r="DL2" s="514"/>
      <c r="DM2" s="514"/>
      <c r="DN2" s="514"/>
      <c r="DO2" s="514"/>
      <c r="DP2" s="514"/>
      <c r="DQ2" s="514"/>
      <c r="DR2" s="514"/>
      <c r="DS2" s="514"/>
      <c r="DT2" s="514"/>
      <c r="DU2" s="514"/>
      <c r="DV2" s="514"/>
      <c r="DW2" s="514"/>
      <c r="DX2" s="514"/>
      <c r="DY2" s="514"/>
      <c r="DZ2" s="514"/>
      <c r="EA2" s="514"/>
      <c r="EB2" s="514"/>
      <c r="EC2" s="514"/>
      <c r="ED2" s="514"/>
      <c r="EE2" s="514"/>
      <c r="EF2" s="514"/>
      <c r="EG2" s="514"/>
      <c r="EH2" s="514"/>
      <c r="EI2" s="514"/>
      <c r="EJ2" s="514"/>
      <c r="EK2" s="514"/>
      <c r="EL2" s="514"/>
      <c r="EM2" s="514"/>
      <c r="EN2" s="514"/>
      <c r="EO2" s="514"/>
      <c r="EP2" s="514"/>
      <c r="EQ2" s="514"/>
      <c r="ER2" s="514"/>
      <c r="ES2" s="514"/>
      <c r="ET2" s="514"/>
      <c r="EU2" s="514"/>
      <c r="EV2" s="514"/>
      <c r="EW2" s="514"/>
      <c r="EX2" s="514"/>
      <c r="EY2" s="514"/>
      <c r="EZ2" s="514"/>
      <c r="FA2" s="514"/>
      <c r="FB2" s="514"/>
      <c r="FC2" s="514"/>
      <c r="FD2" s="514"/>
      <c r="FE2" s="514"/>
      <c r="FF2" s="514"/>
      <c r="FG2" s="514"/>
      <c r="FH2" s="514"/>
      <c r="FI2" s="514"/>
      <c r="FJ2" s="514"/>
      <c r="FK2" s="514"/>
      <c r="FL2" s="514"/>
      <c r="FM2" s="514"/>
      <c r="FN2" s="514"/>
      <c r="FO2" s="514"/>
      <c r="FP2" s="514"/>
      <c r="FQ2" s="514"/>
      <c r="FR2" s="514"/>
      <c r="FS2" s="514"/>
      <c r="FT2" s="514"/>
      <c r="FU2" s="514"/>
      <c r="FV2" s="514"/>
      <c r="FW2" s="514"/>
      <c r="FX2" s="514"/>
      <c r="FY2" s="514"/>
      <c r="FZ2" s="514"/>
      <c r="GA2" s="514"/>
      <c r="GB2" s="514"/>
      <c r="GC2" s="514"/>
      <c r="GD2" s="514"/>
      <c r="GE2" s="514"/>
      <c r="GF2" s="514"/>
      <c r="GG2" s="514"/>
      <c r="GH2" s="514"/>
      <c r="GI2" s="514"/>
      <c r="GJ2" s="514"/>
      <c r="GK2" s="514"/>
      <c r="GL2" s="514"/>
      <c r="GM2" s="514"/>
      <c r="GN2" s="514"/>
      <c r="GO2" s="514"/>
      <c r="GP2" s="514"/>
      <c r="GQ2" s="514"/>
      <c r="GR2" s="514"/>
      <c r="GS2" s="514"/>
      <c r="GT2" s="514"/>
      <c r="GU2" s="514"/>
      <c r="GV2" s="514"/>
      <c r="GW2" s="514"/>
      <c r="GX2" s="514"/>
      <c r="GY2" s="514"/>
      <c r="GZ2" s="514"/>
      <c r="HA2" s="514"/>
      <c r="HB2" s="514"/>
      <c r="HC2" s="514"/>
      <c r="HD2" s="514"/>
      <c r="HE2" s="514"/>
      <c r="HF2" s="514"/>
      <c r="HG2" s="514"/>
      <c r="HH2" s="514"/>
      <c r="HI2" s="514"/>
      <c r="HJ2" s="514"/>
      <c r="HK2" s="514"/>
      <c r="HL2" s="514"/>
      <c r="HM2" s="514"/>
      <c r="HN2" s="514"/>
      <c r="HO2" s="514"/>
      <c r="HP2" s="514"/>
      <c r="HQ2" s="514"/>
      <c r="HR2" s="514"/>
      <c r="HS2" s="514"/>
      <c r="HT2" s="514"/>
      <c r="HU2" s="514"/>
      <c r="HV2" s="514"/>
    </row>
    <row r="3" s="347" customFormat="1" ht="12" customHeight="1" spans="1:230">
      <c r="A3" s="298"/>
      <c r="B3" s="298"/>
      <c r="C3" s="298"/>
      <c r="D3" s="306"/>
      <c r="E3" s="298"/>
      <c r="F3" s="534"/>
      <c r="G3" s="298"/>
      <c r="H3" s="298"/>
      <c r="I3" s="306"/>
      <c r="J3" s="298"/>
      <c r="K3" s="306"/>
      <c r="L3" s="549" t="s">
        <v>2</v>
      </c>
      <c r="M3" s="549"/>
      <c r="N3" s="517"/>
      <c r="O3" s="517"/>
      <c r="P3" s="517"/>
      <c r="Q3" s="517"/>
      <c r="R3" s="517"/>
      <c r="S3" s="517"/>
      <c r="T3" s="517"/>
      <c r="U3" s="517"/>
      <c r="V3" s="517"/>
      <c r="W3" s="517"/>
      <c r="X3" s="517"/>
      <c r="Y3" s="517"/>
      <c r="Z3" s="517"/>
      <c r="AA3" s="517"/>
      <c r="AB3" s="517"/>
      <c r="AC3" s="517"/>
      <c r="AD3" s="517"/>
      <c r="AE3" s="517"/>
      <c r="AF3" s="517"/>
      <c r="AG3" s="517"/>
      <c r="AH3" s="517"/>
      <c r="AI3" s="517"/>
      <c r="AJ3" s="517"/>
      <c r="AK3" s="517"/>
      <c r="AL3" s="517"/>
      <c r="AM3" s="517"/>
      <c r="AN3" s="517"/>
      <c r="AO3" s="517"/>
      <c r="AP3" s="517"/>
      <c r="AQ3" s="517"/>
      <c r="AR3" s="517"/>
      <c r="AS3" s="517"/>
      <c r="AT3" s="517"/>
      <c r="AU3" s="517"/>
      <c r="AV3" s="517"/>
      <c r="AW3" s="517"/>
      <c r="AX3" s="517"/>
      <c r="AY3" s="517"/>
      <c r="AZ3" s="517"/>
      <c r="BA3" s="517"/>
      <c r="BB3" s="517"/>
      <c r="BC3" s="517"/>
      <c r="BD3" s="517"/>
      <c r="BE3" s="517"/>
      <c r="BF3" s="517"/>
      <c r="BG3" s="517"/>
      <c r="BH3" s="517"/>
      <c r="BI3" s="517"/>
      <c r="BJ3" s="517"/>
      <c r="BK3" s="517"/>
      <c r="BL3" s="517"/>
      <c r="BM3" s="517"/>
      <c r="BN3" s="517"/>
      <c r="BO3" s="517"/>
      <c r="BP3" s="517"/>
      <c r="BQ3" s="517"/>
      <c r="BR3" s="517"/>
      <c r="BS3" s="517"/>
      <c r="BT3" s="517"/>
      <c r="BU3" s="517"/>
      <c r="BV3" s="517"/>
      <c r="BW3" s="517"/>
      <c r="BX3" s="517"/>
      <c r="BY3" s="517"/>
      <c r="BZ3" s="517"/>
      <c r="CA3" s="517"/>
      <c r="CB3" s="517"/>
      <c r="CC3" s="517"/>
      <c r="CD3" s="517"/>
      <c r="CE3" s="517"/>
      <c r="CF3" s="517"/>
      <c r="CG3" s="517"/>
      <c r="CH3" s="517"/>
      <c r="CI3" s="517"/>
      <c r="CJ3" s="517"/>
      <c r="CK3" s="517"/>
      <c r="CL3" s="517"/>
      <c r="CM3" s="517"/>
      <c r="CN3" s="517"/>
      <c r="CO3" s="517"/>
      <c r="CP3" s="517"/>
      <c r="CQ3" s="517"/>
      <c r="CR3" s="517"/>
      <c r="CS3" s="517"/>
      <c r="CT3" s="517"/>
      <c r="CU3" s="517"/>
      <c r="CV3" s="517"/>
      <c r="CW3" s="517"/>
      <c r="CX3" s="517"/>
      <c r="CY3" s="517"/>
      <c r="CZ3" s="517"/>
      <c r="DA3" s="517"/>
      <c r="DB3" s="517"/>
      <c r="DC3" s="517"/>
      <c r="DD3" s="517"/>
      <c r="DE3" s="517"/>
      <c r="DF3" s="517"/>
      <c r="DG3" s="517"/>
      <c r="DH3" s="517"/>
      <c r="DI3" s="517"/>
      <c r="DJ3" s="517"/>
      <c r="DK3" s="517"/>
      <c r="DL3" s="517"/>
      <c r="DM3" s="517"/>
      <c r="DN3" s="517"/>
      <c r="DO3" s="517"/>
      <c r="DP3" s="517"/>
      <c r="DQ3" s="517"/>
      <c r="DR3" s="517"/>
      <c r="DS3" s="517"/>
      <c r="DT3" s="517"/>
      <c r="DU3" s="517"/>
      <c r="DV3" s="517"/>
      <c r="DW3" s="517"/>
      <c r="DX3" s="517"/>
      <c r="DY3" s="517"/>
      <c r="DZ3" s="517"/>
      <c r="EA3" s="517"/>
      <c r="EB3" s="517"/>
      <c r="EC3" s="517"/>
      <c r="ED3" s="517"/>
      <c r="EE3" s="517"/>
      <c r="EF3" s="517"/>
      <c r="EG3" s="517"/>
      <c r="EH3" s="517"/>
      <c r="EI3" s="517"/>
      <c r="EJ3" s="517"/>
      <c r="EK3" s="517"/>
      <c r="EL3" s="517"/>
      <c r="EM3" s="517"/>
      <c r="EN3" s="517"/>
      <c r="EO3" s="517"/>
      <c r="EP3" s="517"/>
      <c r="EQ3" s="517"/>
      <c r="ER3" s="517"/>
      <c r="ES3" s="517"/>
      <c r="ET3" s="517"/>
      <c r="EU3" s="517"/>
      <c r="EV3" s="517"/>
      <c r="EW3" s="517"/>
      <c r="EX3" s="517"/>
      <c r="EY3" s="517"/>
      <c r="EZ3" s="517"/>
      <c r="FA3" s="517"/>
      <c r="FB3" s="517"/>
      <c r="FC3" s="517"/>
      <c r="FD3" s="517"/>
      <c r="FE3" s="517"/>
      <c r="FF3" s="517"/>
      <c r="FG3" s="517"/>
      <c r="FH3" s="517"/>
      <c r="FI3" s="517"/>
      <c r="FJ3" s="517"/>
      <c r="FK3" s="517"/>
      <c r="FL3" s="517"/>
      <c r="FM3" s="517"/>
      <c r="FN3" s="517"/>
      <c r="FO3" s="517"/>
      <c r="FP3" s="517"/>
      <c r="FQ3" s="517"/>
      <c r="FR3" s="517"/>
      <c r="FS3" s="517"/>
      <c r="FT3" s="517"/>
      <c r="FU3" s="517"/>
      <c r="FV3" s="517"/>
      <c r="FW3" s="517"/>
      <c r="FX3" s="517"/>
      <c r="FY3" s="517"/>
      <c r="FZ3" s="517"/>
      <c r="GA3" s="517"/>
      <c r="GB3" s="517"/>
      <c r="GC3" s="517"/>
      <c r="GD3" s="517"/>
      <c r="GE3" s="517"/>
      <c r="GF3" s="517"/>
      <c r="GG3" s="517"/>
      <c r="GH3" s="517"/>
      <c r="GI3" s="517"/>
      <c r="GJ3" s="517"/>
      <c r="GK3" s="517"/>
      <c r="GL3" s="517"/>
      <c r="GM3" s="517"/>
      <c r="GN3" s="517"/>
      <c r="GO3" s="517"/>
      <c r="GP3" s="517"/>
      <c r="GQ3" s="517"/>
      <c r="GR3" s="517"/>
      <c r="GS3" s="517"/>
      <c r="GT3" s="517"/>
      <c r="GU3" s="517"/>
      <c r="GV3" s="517"/>
      <c r="GW3" s="517"/>
      <c r="GX3" s="517"/>
      <c r="GY3" s="517"/>
      <c r="GZ3" s="517"/>
      <c r="HA3" s="517"/>
      <c r="HB3" s="517"/>
      <c r="HC3" s="517"/>
      <c r="HD3" s="517"/>
      <c r="HE3" s="517"/>
      <c r="HF3" s="517"/>
      <c r="HG3" s="517"/>
      <c r="HH3" s="517"/>
      <c r="HI3" s="517"/>
      <c r="HJ3" s="517"/>
      <c r="HK3" s="517"/>
      <c r="HL3" s="517"/>
      <c r="HM3" s="517"/>
      <c r="HN3" s="517"/>
      <c r="HO3" s="517"/>
      <c r="HP3" s="517"/>
      <c r="HQ3" s="517"/>
      <c r="HR3" s="517"/>
      <c r="HS3" s="517"/>
      <c r="HT3" s="517"/>
      <c r="HU3" s="517"/>
      <c r="HV3" s="517"/>
    </row>
    <row r="4" s="348" customFormat="1" ht="31.05" customHeight="1" spans="1:230">
      <c r="A4" s="309" t="s">
        <v>3</v>
      </c>
      <c r="B4" s="310" t="s">
        <v>99</v>
      </c>
      <c r="C4" s="310" t="s">
        <v>100</v>
      </c>
      <c r="D4" s="311" t="s">
        <v>101</v>
      </c>
      <c r="E4" s="310" t="s">
        <v>102</v>
      </c>
      <c r="F4" s="476" t="s">
        <v>12</v>
      </c>
      <c r="G4" s="313" t="s">
        <v>13</v>
      </c>
      <c r="H4" s="310" t="s">
        <v>103</v>
      </c>
      <c r="I4" s="310" t="s">
        <v>104</v>
      </c>
      <c r="J4" s="310" t="s">
        <v>100</v>
      </c>
      <c r="K4" s="311" t="s">
        <v>105</v>
      </c>
      <c r="L4" s="310" t="s">
        <v>106</v>
      </c>
      <c r="M4" s="518" t="s">
        <v>12</v>
      </c>
      <c r="N4" s="510"/>
      <c r="O4" s="510"/>
      <c r="P4" s="510"/>
      <c r="Q4" s="510"/>
      <c r="R4" s="510"/>
      <c r="S4" s="510"/>
      <c r="T4" s="510"/>
      <c r="U4" s="510"/>
      <c r="V4" s="510"/>
      <c r="W4" s="510"/>
      <c r="X4" s="510"/>
      <c r="Y4" s="510"/>
      <c r="Z4" s="510"/>
      <c r="AA4" s="510"/>
      <c r="AB4" s="510"/>
      <c r="AC4" s="510"/>
      <c r="AD4" s="510"/>
      <c r="AE4" s="510"/>
      <c r="AF4" s="510"/>
      <c r="AG4" s="510"/>
      <c r="AH4" s="510"/>
      <c r="AI4" s="510"/>
      <c r="AJ4" s="510"/>
      <c r="AK4" s="510"/>
      <c r="AL4" s="510"/>
      <c r="AM4" s="510"/>
      <c r="AN4" s="510"/>
      <c r="AO4" s="510"/>
      <c r="AP4" s="510"/>
      <c r="AQ4" s="510"/>
      <c r="AR4" s="510"/>
      <c r="AS4" s="510"/>
      <c r="AT4" s="510"/>
      <c r="AU4" s="510"/>
      <c r="AV4" s="510"/>
      <c r="AW4" s="510"/>
      <c r="AX4" s="510"/>
      <c r="AY4" s="510"/>
      <c r="AZ4" s="510"/>
      <c r="BA4" s="510"/>
      <c r="BB4" s="510"/>
      <c r="BC4" s="510"/>
      <c r="BD4" s="510"/>
      <c r="BE4" s="510"/>
      <c r="BF4" s="510"/>
      <c r="BG4" s="510"/>
      <c r="BH4" s="510"/>
      <c r="BI4" s="510"/>
      <c r="BJ4" s="510"/>
      <c r="BK4" s="510"/>
      <c r="BL4" s="510"/>
      <c r="BM4" s="510"/>
      <c r="BN4" s="510"/>
      <c r="BO4" s="510"/>
      <c r="BP4" s="510"/>
      <c r="BQ4" s="510"/>
      <c r="BR4" s="510"/>
      <c r="BS4" s="510"/>
      <c r="BT4" s="510"/>
      <c r="BU4" s="510"/>
      <c r="BV4" s="510"/>
      <c r="BW4" s="510"/>
      <c r="BX4" s="510"/>
      <c r="BY4" s="510"/>
      <c r="BZ4" s="510"/>
      <c r="CA4" s="510"/>
      <c r="CB4" s="510"/>
      <c r="CC4" s="510"/>
      <c r="CD4" s="510"/>
      <c r="CE4" s="510"/>
      <c r="CF4" s="510"/>
      <c r="CG4" s="510"/>
      <c r="CH4" s="510"/>
      <c r="CI4" s="510"/>
      <c r="CJ4" s="510"/>
      <c r="CK4" s="510"/>
      <c r="CL4" s="510"/>
      <c r="CM4" s="510"/>
      <c r="CN4" s="510"/>
      <c r="CO4" s="510"/>
      <c r="CP4" s="510"/>
      <c r="CQ4" s="510"/>
      <c r="CR4" s="510"/>
      <c r="CS4" s="510"/>
      <c r="CT4" s="510"/>
      <c r="CU4" s="510"/>
      <c r="CV4" s="510"/>
      <c r="CW4" s="510"/>
      <c r="CX4" s="510"/>
      <c r="CY4" s="510"/>
      <c r="CZ4" s="510"/>
      <c r="DA4" s="510"/>
      <c r="DB4" s="510"/>
      <c r="DC4" s="510"/>
      <c r="DD4" s="510"/>
      <c r="DE4" s="510"/>
      <c r="DF4" s="510"/>
      <c r="DG4" s="510"/>
      <c r="DH4" s="510"/>
      <c r="DI4" s="510"/>
      <c r="DJ4" s="510"/>
      <c r="DK4" s="510"/>
      <c r="DL4" s="510"/>
      <c r="DM4" s="510"/>
      <c r="DN4" s="510"/>
      <c r="DO4" s="510"/>
      <c r="DP4" s="510"/>
      <c r="DQ4" s="510"/>
      <c r="DR4" s="510"/>
      <c r="DS4" s="510"/>
      <c r="DT4" s="510"/>
      <c r="DU4" s="510"/>
      <c r="DV4" s="510"/>
      <c r="DW4" s="510"/>
      <c r="DX4" s="510"/>
      <c r="DY4" s="510"/>
      <c r="DZ4" s="510"/>
      <c r="EA4" s="510"/>
      <c r="EB4" s="510"/>
      <c r="EC4" s="510"/>
      <c r="ED4" s="510"/>
      <c r="EE4" s="510"/>
      <c r="EF4" s="510"/>
      <c r="EG4" s="510"/>
      <c r="EH4" s="510"/>
      <c r="EI4" s="510"/>
      <c r="EJ4" s="510"/>
      <c r="EK4" s="510"/>
      <c r="EL4" s="510"/>
      <c r="EM4" s="510"/>
      <c r="EN4" s="510"/>
      <c r="EO4" s="510"/>
      <c r="EP4" s="510"/>
      <c r="EQ4" s="510"/>
      <c r="ER4" s="510"/>
      <c r="ES4" s="510"/>
      <c r="ET4" s="510"/>
      <c r="EU4" s="510"/>
      <c r="EV4" s="510"/>
      <c r="EW4" s="510"/>
      <c r="EX4" s="510"/>
      <c r="EY4" s="510"/>
      <c r="EZ4" s="510"/>
      <c r="FA4" s="510"/>
      <c r="FB4" s="510"/>
      <c r="FC4" s="510"/>
      <c r="FD4" s="510"/>
      <c r="FE4" s="510"/>
      <c r="FF4" s="510"/>
      <c r="FG4" s="510"/>
      <c r="FH4" s="510"/>
      <c r="FI4" s="510"/>
      <c r="FJ4" s="510"/>
      <c r="FK4" s="510"/>
      <c r="FL4" s="510"/>
      <c r="FM4" s="510"/>
      <c r="FN4" s="510"/>
      <c r="FO4" s="510"/>
      <c r="FP4" s="510"/>
      <c r="FQ4" s="510"/>
      <c r="FR4" s="510"/>
      <c r="FS4" s="510"/>
      <c r="FT4" s="510"/>
      <c r="FU4" s="510"/>
      <c r="FV4" s="510"/>
      <c r="FW4" s="510"/>
      <c r="FX4" s="510"/>
      <c r="FY4" s="510"/>
      <c r="FZ4" s="510"/>
      <c r="GA4" s="510"/>
      <c r="GB4" s="510"/>
      <c r="GC4" s="510"/>
      <c r="GD4" s="510"/>
      <c r="GE4" s="510"/>
      <c r="GF4" s="510"/>
      <c r="GG4" s="510"/>
      <c r="GH4" s="510"/>
      <c r="GI4" s="510"/>
      <c r="GJ4" s="510"/>
      <c r="GK4" s="510"/>
      <c r="GL4" s="510"/>
      <c r="GM4" s="510"/>
      <c r="GN4" s="510"/>
      <c r="GO4" s="510"/>
      <c r="GP4" s="510"/>
      <c r="GQ4" s="510"/>
      <c r="GR4" s="510"/>
      <c r="GS4" s="510"/>
      <c r="GT4" s="510"/>
      <c r="GU4" s="510"/>
      <c r="GV4" s="510"/>
      <c r="GW4" s="510"/>
      <c r="GX4" s="510"/>
      <c r="GY4" s="510"/>
      <c r="GZ4" s="510"/>
      <c r="HA4" s="510"/>
      <c r="HB4" s="510"/>
      <c r="HC4" s="510"/>
      <c r="HD4" s="510"/>
      <c r="HE4" s="510"/>
      <c r="HF4" s="510"/>
      <c r="HG4" s="510"/>
      <c r="HH4" s="510"/>
      <c r="HI4" s="510"/>
      <c r="HJ4" s="510"/>
      <c r="HK4" s="510"/>
      <c r="HL4" s="510"/>
      <c r="HM4" s="510"/>
      <c r="HN4" s="510"/>
      <c r="HO4" s="510"/>
      <c r="HP4" s="510"/>
      <c r="HQ4" s="510"/>
      <c r="HR4" s="510"/>
      <c r="HS4" s="510"/>
      <c r="HT4" s="510"/>
      <c r="HU4" s="510"/>
      <c r="HV4" s="510"/>
    </row>
    <row r="5" s="348" customFormat="1" ht="11.5" customHeight="1" spans="1:230">
      <c r="A5" s="535" t="s">
        <v>15</v>
      </c>
      <c r="B5" s="478">
        <f>SUM(B6:B16)</f>
        <v>992590</v>
      </c>
      <c r="C5" s="478">
        <f>SUM(C6:C16)</f>
        <v>1042220</v>
      </c>
      <c r="D5" s="479">
        <f>+E5/B5*100</f>
        <v>5.0000503732659</v>
      </c>
      <c r="E5" s="478">
        <f>+C5-B5</f>
        <v>49630</v>
      </c>
      <c r="F5" s="480"/>
      <c r="G5" s="481" t="s">
        <v>17</v>
      </c>
      <c r="H5" s="536">
        <v>419613</v>
      </c>
      <c r="I5" s="536">
        <v>508801</v>
      </c>
      <c r="J5" s="482">
        <v>500803</v>
      </c>
      <c r="K5" s="479">
        <f>+L5/H5*100</f>
        <v>19.3487809004964</v>
      </c>
      <c r="L5" s="478">
        <f t="shared" ref="L5:L29" si="0">+J5-H5</f>
        <v>81190</v>
      </c>
      <c r="M5" s="550"/>
      <c r="N5" s="510"/>
      <c r="O5" s="510"/>
      <c r="P5" s="510"/>
      <c r="Q5" s="510"/>
      <c r="R5" s="510"/>
      <c r="S5" s="510"/>
      <c r="T5" s="510"/>
      <c r="U5" s="510"/>
      <c r="V5" s="510"/>
      <c r="W5" s="510"/>
      <c r="X5" s="510"/>
      <c r="Y5" s="510"/>
      <c r="Z5" s="510"/>
      <c r="AA5" s="510"/>
      <c r="AB5" s="510"/>
      <c r="AC5" s="510"/>
      <c r="AD5" s="510"/>
      <c r="AE5" s="510"/>
      <c r="AF5" s="510"/>
      <c r="AG5" s="510"/>
      <c r="AH5" s="510"/>
      <c r="AI5" s="510"/>
      <c r="AJ5" s="510"/>
      <c r="AK5" s="510"/>
      <c r="AL5" s="510"/>
      <c r="AM5" s="510"/>
      <c r="AN5" s="510"/>
      <c r="AO5" s="510"/>
      <c r="AP5" s="510"/>
      <c r="AQ5" s="510"/>
      <c r="AR5" s="510"/>
      <c r="AS5" s="510"/>
      <c r="AT5" s="510"/>
      <c r="AU5" s="510"/>
      <c r="AV5" s="510"/>
      <c r="AW5" s="510"/>
      <c r="AX5" s="510"/>
      <c r="AY5" s="510"/>
      <c r="AZ5" s="510"/>
      <c r="BA5" s="510"/>
      <c r="BB5" s="510"/>
      <c r="BC5" s="510"/>
      <c r="BD5" s="510"/>
      <c r="BE5" s="510"/>
      <c r="BF5" s="510"/>
      <c r="BG5" s="510"/>
      <c r="BH5" s="510"/>
      <c r="BI5" s="510"/>
      <c r="BJ5" s="510"/>
      <c r="BK5" s="510"/>
      <c r="BL5" s="510"/>
      <c r="BM5" s="510"/>
      <c r="BN5" s="510"/>
      <c r="BO5" s="510"/>
      <c r="BP5" s="510"/>
      <c r="BQ5" s="510"/>
      <c r="BR5" s="510"/>
      <c r="BS5" s="510"/>
      <c r="BT5" s="510"/>
      <c r="BU5" s="510"/>
      <c r="BV5" s="510"/>
      <c r="BW5" s="510"/>
      <c r="BX5" s="510"/>
      <c r="BY5" s="510"/>
      <c r="BZ5" s="510"/>
      <c r="CA5" s="510"/>
      <c r="CB5" s="510"/>
      <c r="CC5" s="510"/>
      <c r="CD5" s="510"/>
      <c r="CE5" s="510"/>
      <c r="CF5" s="510"/>
      <c r="CG5" s="510"/>
      <c r="CH5" s="510"/>
      <c r="CI5" s="510"/>
      <c r="CJ5" s="510"/>
      <c r="CK5" s="510"/>
      <c r="CL5" s="510"/>
      <c r="CM5" s="510"/>
      <c r="CN5" s="510"/>
      <c r="CO5" s="510"/>
      <c r="CP5" s="510"/>
      <c r="CQ5" s="510"/>
      <c r="CR5" s="510"/>
      <c r="CS5" s="510"/>
      <c r="CT5" s="510"/>
      <c r="CU5" s="510"/>
      <c r="CV5" s="510"/>
      <c r="CW5" s="510"/>
      <c r="CX5" s="510"/>
      <c r="CY5" s="510"/>
      <c r="CZ5" s="510"/>
      <c r="DA5" s="510"/>
      <c r="DB5" s="510"/>
      <c r="DC5" s="510"/>
      <c r="DD5" s="510"/>
      <c r="DE5" s="510"/>
      <c r="DF5" s="510"/>
      <c r="DG5" s="510"/>
      <c r="DH5" s="510"/>
      <c r="DI5" s="510"/>
      <c r="DJ5" s="510"/>
      <c r="DK5" s="510"/>
      <c r="DL5" s="510"/>
      <c r="DM5" s="510"/>
      <c r="DN5" s="510"/>
      <c r="DO5" s="510"/>
      <c r="DP5" s="510"/>
      <c r="DQ5" s="510"/>
      <c r="DR5" s="510"/>
      <c r="DS5" s="510"/>
      <c r="DT5" s="510"/>
      <c r="DU5" s="510"/>
      <c r="DV5" s="510"/>
      <c r="DW5" s="510"/>
      <c r="DX5" s="510"/>
      <c r="DY5" s="510"/>
      <c r="DZ5" s="510"/>
      <c r="EA5" s="510"/>
      <c r="EB5" s="510"/>
      <c r="EC5" s="510"/>
      <c r="ED5" s="510"/>
      <c r="EE5" s="510"/>
      <c r="EF5" s="510"/>
      <c r="EG5" s="510"/>
      <c r="EH5" s="510"/>
      <c r="EI5" s="510"/>
      <c r="EJ5" s="510"/>
      <c r="EK5" s="510"/>
      <c r="EL5" s="510"/>
      <c r="EM5" s="510"/>
      <c r="EN5" s="510"/>
      <c r="EO5" s="510"/>
      <c r="EP5" s="510"/>
      <c r="EQ5" s="510"/>
      <c r="ER5" s="510"/>
      <c r="ES5" s="510"/>
      <c r="ET5" s="510"/>
      <c r="EU5" s="510"/>
      <c r="EV5" s="510"/>
      <c r="EW5" s="510"/>
      <c r="EX5" s="510"/>
      <c r="EY5" s="510"/>
      <c r="EZ5" s="510"/>
      <c r="FA5" s="510"/>
      <c r="FB5" s="510"/>
      <c r="FC5" s="510"/>
      <c r="FD5" s="510"/>
      <c r="FE5" s="510"/>
      <c r="FF5" s="510"/>
      <c r="FG5" s="510"/>
      <c r="FH5" s="510"/>
      <c r="FI5" s="510"/>
      <c r="FJ5" s="510"/>
      <c r="FK5" s="510"/>
      <c r="FL5" s="510"/>
      <c r="FM5" s="510"/>
      <c r="FN5" s="510"/>
      <c r="FO5" s="510"/>
      <c r="FP5" s="510"/>
      <c r="FQ5" s="510"/>
      <c r="FR5" s="510"/>
      <c r="FS5" s="510"/>
      <c r="FT5" s="510"/>
      <c r="FU5" s="510"/>
      <c r="FV5" s="510"/>
      <c r="FW5" s="510"/>
      <c r="FX5" s="510"/>
      <c r="FY5" s="510"/>
      <c r="FZ5" s="510"/>
      <c r="GA5" s="510"/>
      <c r="GB5" s="510"/>
      <c r="GC5" s="510"/>
      <c r="GD5" s="510"/>
      <c r="GE5" s="510"/>
      <c r="GF5" s="510"/>
      <c r="GG5" s="510"/>
      <c r="GH5" s="510"/>
      <c r="GI5" s="510"/>
      <c r="GJ5" s="510"/>
      <c r="GK5" s="510"/>
      <c r="GL5" s="510"/>
      <c r="GM5" s="510"/>
      <c r="GN5" s="510"/>
      <c r="GO5" s="510"/>
      <c r="GP5" s="510"/>
      <c r="GQ5" s="510"/>
      <c r="GR5" s="510"/>
      <c r="GS5" s="510"/>
      <c r="GT5" s="510"/>
      <c r="GU5" s="510"/>
      <c r="GV5" s="510"/>
      <c r="GW5" s="510"/>
      <c r="GX5" s="510"/>
      <c r="GY5" s="510"/>
      <c r="GZ5" s="510"/>
      <c r="HA5" s="510"/>
      <c r="HB5" s="510"/>
      <c r="HC5" s="510"/>
      <c r="HD5" s="510"/>
      <c r="HE5" s="510"/>
      <c r="HF5" s="510"/>
      <c r="HG5" s="510"/>
      <c r="HH5" s="510"/>
      <c r="HI5" s="510"/>
      <c r="HJ5" s="510"/>
      <c r="HK5" s="510"/>
      <c r="HL5" s="510"/>
      <c r="HM5" s="510"/>
      <c r="HN5" s="510"/>
      <c r="HO5" s="510"/>
      <c r="HP5" s="510"/>
      <c r="HQ5" s="510"/>
      <c r="HR5" s="510"/>
      <c r="HS5" s="510"/>
      <c r="HT5" s="510"/>
      <c r="HU5" s="510"/>
      <c r="HV5" s="510"/>
    </row>
    <row r="6" s="348" customFormat="1" ht="11.5" customHeight="1" spans="1:230">
      <c r="A6" s="535" t="s">
        <v>19</v>
      </c>
      <c r="B6" s="478">
        <v>304113</v>
      </c>
      <c r="C6" s="478">
        <v>324817</v>
      </c>
      <c r="D6" s="479">
        <f t="shared" ref="D6:D16" si="1">+E6/B6*100</f>
        <v>6.80799571212017</v>
      </c>
      <c r="E6" s="478">
        <f t="shared" ref="E6:E16" si="2">+C6-B6</f>
        <v>20704</v>
      </c>
      <c r="F6" s="537" t="s">
        <v>107</v>
      </c>
      <c r="G6" s="481" t="s">
        <v>20</v>
      </c>
      <c r="H6" s="536"/>
      <c r="I6" s="536"/>
      <c r="J6" s="482"/>
      <c r="K6" s="479"/>
      <c r="L6" s="478"/>
      <c r="M6" s="551" t="s">
        <v>108</v>
      </c>
      <c r="N6" s="510"/>
      <c r="O6" s="510"/>
      <c r="P6" s="510"/>
      <c r="Q6" s="510"/>
      <c r="R6" s="510"/>
      <c r="S6" s="510"/>
      <c r="T6" s="510"/>
      <c r="U6" s="510"/>
      <c r="V6" s="510"/>
      <c r="W6" s="510"/>
      <c r="X6" s="510"/>
      <c r="Y6" s="510"/>
      <c r="Z6" s="510"/>
      <c r="AA6" s="510"/>
      <c r="AB6" s="510"/>
      <c r="AC6" s="510"/>
      <c r="AD6" s="510"/>
      <c r="AE6" s="510"/>
      <c r="AF6" s="510"/>
      <c r="AG6" s="510"/>
      <c r="AH6" s="510"/>
      <c r="AI6" s="510"/>
      <c r="AJ6" s="510"/>
      <c r="AK6" s="510"/>
      <c r="AL6" s="510"/>
      <c r="AM6" s="510"/>
      <c r="AN6" s="510"/>
      <c r="AO6" s="510"/>
      <c r="AP6" s="510"/>
      <c r="AQ6" s="510"/>
      <c r="AR6" s="510"/>
      <c r="AS6" s="510"/>
      <c r="AT6" s="510"/>
      <c r="AU6" s="510"/>
      <c r="AV6" s="510"/>
      <c r="AW6" s="510"/>
      <c r="AX6" s="510"/>
      <c r="AY6" s="510"/>
      <c r="AZ6" s="510"/>
      <c r="BA6" s="510"/>
      <c r="BB6" s="510"/>
      <c r="BC6" s="510"/>
      <c r="BD6" s="510"/>
      <c r="BE6" s="510"/>
      <c r="BF6" s="510"/>
      <c r="BG6" s="510"/>
      <c r="BH6" s="510"/>
      <c r="BI6" s="510"/>
      <c r="BJ6" s="510"/>
      <c r="BK6" s="510"/>
      <c r="BL6" s="510"/>
      <c r="BM6" s="510"/>
      <c r="BN6" s="510"/>
      <c r="BO6" s="510"/>
      <c r="BP6" s="510"/>
      <c r="BQ6" s="510"/>
      <c r="BR6" s="510"/>
      <c r="BS6" s="510"/>
      <c r="BT6" s="510"/>
      <c r="BU6" s="510"/>
      <c r="BV6" s="510"/>
      <c r="BW6" s="510"/>
      <c r="BX6" s="510"/>
      <c r="BY6" s="510"/>
      <c r="BZ6" s="510"/>
      <c r="CA6" s="510"/>
      <c r="CB6" s="510"/>
      <c r="CC6" s="510"/>
      <c r="CD6" s="510"/>
      <c r="CE6" s="510"/>
      <c r="CF6" s="510"/>
      <c r="CG6" s="510"/>
      <c r="CH6" s="510"/>
      <c r="CI6" s="510"/>
      <c r="CJ6" s="510"/>
      <c r="CK6" s="510"/>
      <c r="CL6" s="510"/>
      <c r="CM6" s="510"/>
      <c r="CN6" s="510"/>
      <c r="CO6" s="510"/>
      <c r="CP6" s="510"/>
      <c r="CQ6" s="510"/>
      <c r="CR6" s="510"/>
      <c r="CS6" s="510"/>
      <c r="CT6" s="510"/>
      <c r="CU6" s="510"/>
      <c r="CV6" s="510"/>
      <c r="CW6" s="510"/>
      <c r="CX6" s="510"/>
      <c r="CY6" s="510"/>
      <c r="CZ6" s="510"/>
      <c r="DA6" s="510"/>
      <c r="DB6" s="510"/>
      <c r="DC6" s="510"/>
      <c r="DD6" s="510"/>
      <c r="DE6" s="510"/>
      <c r="DF6" s="510"/>
      <c r="DG6" s="510"/>
      <c r="DH6" s="510"/>
      <c r="DI6" s="510"/>
      <c r="DJ6" s="510"/>
      <c r="DK6" s="510"/>
      <c r="DL6" s="510"/>
      <c r="DM6" s="510"/>
      <c r="DN6" s="510"/>
      <c r="DO6" s="510"/>
      <c r="DP6" s="510"/>
      <c r="DQ6" s="510"/>
      <c r="DR6" s="510"/>
      <c r="DS6" s="510"/>
      <c r="DT6" s="510"/>
      <c r="DU6" s="510"/>
      <c r="DV6" s="510"/>
      <c r="DW6" s="510"/>
      <c r="DX6" s="510"/>
      <c r="DY6" s="510"/>
      <c r="DZ6" s="510"/>
      <c r="EA6" s="510"/>
      <c r="EB6" s="510"/>
      <c r="EC6" s="510"/>
      <c r="ED6" s="510"/>
      <c r="EE6" s="510"/>
      <c r="EF6" s="510"/>
      <c r="EG6" s="510"/>
      <c r="EH6" s="510"/>
      <c r="EI6" s="510"/>
      <c r="EJ6" s="510"/>
      <c r="EK6" s="510"/>
      <c r="EL6" s="510"/>
      <c r="EM6" s="510"/>
      <c r="EN6" s="510"/>
      <c r="EO6" s="510"/>
      <c r="EP6" s="510"/>
      <c r="EQ6" s="510"/>
      <c r="ER6" s="510"/>
      <c r="ES6" s="510"/>
      <c r="ET6" s="510"/>
      <c r="EU6" s="510"/>
      <c r="EV6" s="510"/>
      <c r="EW6" s="510"/>
      <c r="EX6" s="510"/>
      <c r="EY6" s="510"/>
      <c r="EZ6" s="510"/>
      <c r="FA6" s="510"/>
      <c r="FB6" s="510"/>
      <c r="FC6" s="510"/>
      <c r="FD6" s="510"/>
      <c r="FE6" s="510"/>
      <c r="FF6" s="510"/>
      <c r="FG6" s="510"/>
      <c r="FH6" s="510"/>
      <c r="FI6" s="510"/>
      <c r="FJ6" s="510"/>
      <c r="FK6" s="510"/>
      <c r="FL6" s="510"/>
      <c r="FM6" s="510"/>
      <c r="FN6" s="510"/>
      <c r="FO6" s="510"/>
      <c r="FP6" s="510"/>
      <c r="FQ6" s="510"/>
      <c r="FR6" s="510"/>
      <c r="FS6" s="510"/>
      <c r="FT6" s="510"/>
      <c r="FU6" s="510"/>
      <c r="FV6" s="510"/>
      <c r="FW6" s="510"/>
      <c r="FX6" s="510"/>
      <c r="FY6" s="510"/>
      <c r="FZ6" s="510"/>
      <c r="GA6" s="510"/>
      <c r="GB6" s="510"/>
      <c r="GC6" s="510"/>
      <c r="GD6" s="510"/>
      <c r="GE6" s="510"/>
      <c r="GF6" s="510"/>
      <c r="GG6" s="510"/>
      <c r="GH6" s="510"/>
      <c r="GI6" s="510"/>
      <c r="GJ6" s="510"/>
      <c r="GK6" s="510"/>
      <c r="GL6" s="510"/>
      <c r="GM6" s="510"/>
      <c r="GN6" s="510"/>
      <c r="GO6" s="510"/>
      <c r="GP6" s="510"/>
      <c r="GQ6" s="510"/>
      <c r="GR6" s="510"/>
      <c r="GS6" s="510"/>
      <c r="GT6" s="510"/>
      <c r="GU6" s="510"/>
      <c r="GV6" s="510"/>
      <c r="GW6" s="510"/>
      <c r="GX6" s="510"/>
      <c r="GY6" s="510"/>
      <c r="GZ6" s="510"/>
      <c r="HA6" s="510"/>
      <c r="HB6" s="510"/>
      <c r="HC6" s="510"/>
      <c r="HD6" s="510"/>
      <c r="HE6" s="510"/>
      <c r="HF6" s="510"/>
      <c r="HG6" s="510"/>
      <c r="HH6" s="510"/>
      <c r="HI6" s="510"/>
      <c r="HJ6" s="510"/>
      <c r="HK6" s="510"/>
      <c r="HL6" s="510"/>
      <c r="HM6" s="510"/>
      <c r="HN6" s="510"/>
      <c r="HO6" s="510"/>
      <c r="HP6" s="510"/>
      <c r="HQ6" s="510"/>
      <c r="HR6" s="510"/>
      <c r="HS6" s="510"/>
      <c r="HT6" s="510"/>
      <c r="HU6" s="510"/>
      <c r="HV6" s="510"/>
    </row>
    <row r="7" s="348" customFormat="1" ht="11.5" customHeight="1" spans="1:230">
      <c r="A7" s="538" t="s">
        <v>109</v>
      </c>
      <c r="B7" s="478">
        <v>116345</v>
      </c>
      <c r="C7" s="478">
        <v>122873</v>
      </c>
      <c r="D7" s="479">
        <f t="shared" si="1"/>
        <v>5.61089862048219</v>
      </c>
      <c r="E7" s="478">
        <f t="shared" si="2"/>
        <v>6528</v>
      </c>
      <c r="F7" s="537"/>
      <c r="G7" s="481" t="s">
        <v>22</v>
      </c>
      <c r="H7" s="536">
        <v>4042</v>
      </c>
      <c r="I7" s="536">
        <v>4029</v>
      </c>
      <c r="J7" s="482">
        <v>4048</v>
      </c>
      <c r="K7" s="479">
        <f t="shared" ref="K7:K29" si="3">+L7/H7*100</f>
        <v>0.148441365660564</v>
      </c>
      <c r="L7" s="478">
        <f t="shared" si="0"/>
        <v>6</v>
      </c>
      <c r="M7" s="551"/>
      <c r="N7" s="510"/>
      <c r="O7" s="510"/>
      <c r="P7" s="510"/>
      <c r="Q7" s="510"/>
      <c r="R7" s="510"/>
      <c r="S7" s="510"/>
      <c r="T7" s="510"/>
      <c r="U7" s="510"/>
      <c r="V7" s="510"/>
      <c r="W7" s="510"/>
      <c r="X7" s="510"/>
      <c r="Y7" s="510"/>
      <c r="Z7" s="510"/>
      <c r="AA7" s="510"/>
      <c r="AB7" s="510"/>
      <c r="AC7" s="510"/>
      <c r="AD7" s="510"/>
      <c r="AE7" s="510"/>
      <c r="AF7" s="510"/>
      <c r="AG7" s="510"/>
      <c r="AH7" s="510"/>
      <c r="AI7" s="510"/>
      <c r="AJ7" s="510"/>
      <c r="AK7" s="510"/>
      <c r="AL7" s="510"/>
      <c r="AM7" s="510"/>
      <c r="AN7" s="510"/>
      <c r="AO7" s="510"/>
      <c r="AP7" s="510"/>
      <c r="AQ7" s="510"/>
      <c r="AR7" s="510"/>
      <c r="AS7" s="510"/>
      <c r="AT7" s="510"/>
      <c r="AU7" s="510"/>
      <c r="AV7" s="510"/>
      <c r="AW7" s="510"/>
      <c r="AX7" s="510"/>
      <c r="AY7" s="510"/>
      <c r="AZ7" s="510"/>
      <c r="BA7" s="510"/>
      <c r="BB7" s="510"/>
      <c r="BC7" s="510"/>
      <c r="BD7" s="510"/>
      <c r="BE7" s="510"/>
      <c r="BF7" s="510"/>
      <c r="BG7" s="510"/>
      <c r="BH7" s="510"/>
      <c r="BI7" s="510"/>
      <c r="BJ7" s="510"/>
      <c r="BK7" s="510"/>
      <c r="BL7" s="510"/>
      <c r="BM7" s="510"/>
      <c r="BN7" s="510"/>
      <c r="BO7" s="510"/>
      <c r="BP7" s="510"/>
      <c r="BQ7" s="510"/>
      <c r="BR7" s="510"/>
      <c r="BS7" s="510"/>
      <c r="BT7" s="510"/>
      <c r="BU7" s="510"/>
      <c r="BV7" s="510"/>
      <c r="BW7" s="510"/>
      <c r="BX7" s="510"/>
      <c r="BY7" s="510"/>
      <c r="BZ7" s="510"/>
      <c r="CA7" s="510"/>
      <c r="CB7" s="510"/>
      <c r="CC7" s="510"/>
      <c r="CD7" s="510"/>
      <c r="CE7" s="510"/>
      <c r="CF7" s="510"/>
      <c r="CG7" s="510"/>
      <c r="CH7" s="510"/>
      <c r="CI7" s="510"/>
      <c r="CJ7" s="510"/>
      <c r="CK7" s="510"/>
      <c r="CL7" s="510"/>
      <c r="CM7" s="510"/>
      <c r="CN7" s="510"/>
      <c r="CO7" s="510"/>
      <c r="CP7" s="510"/>
      <c r="CQ7" s="510"/>
      <c r="CR7" s="510"/>
      <c r="CS7" s="510"/>
      <c r="CT7" s="510"/>
      <c r="CU7" s="510"/>
      <c r="CV7" s="510"/>
      <c r="CW7" s="510"/>
      <c r="CX7" s="510"/>
      <c r="CY7" s="510"/>
      <c r="CZ7" s="510"/>
      <c r="DA7" s="510"/>
      <c r="DB7" s="510"/>
      <c r="DC7" s="510"/>
      <c r="DD7" s="510"/>
      <c r="DE7" s="510"/>
      <c r="DF7" s="510"/>
      <c r="DG7" s="510"/>
      <c r="DH7" s="510"/>
      <c r="DI7" s="510"/>
      <c r="DJ7" s="510"/>
      <c r="DK7" s="510"/>
      <c r="DL7" s="510"/>
      <c r="DM7" s="510"/>
      <c r="DN7" s="510"/>
      <c r="DO7" s="510"/>
      <c r="DP7" s="510"/>
      <c r="DQ7" s="510"/>
      <c r="DR7" s="510"/>
      <c r="DS7" s="510"/>
      <c r="DT7" s="510"/>
      <c r="DU7" s="510"/>
      <c r="DV7" s="510"/>
      <c r="DW7" s="510"/>
      <c r="DX7" s="510"/>
      <c r="DY7" s="510"/>
      <c r="DZ7" s="510"/>
      <c r="EA7" s="510"/>
      <c r="EB7" s="510"/>
      <c r="EC7" s="510"/>
      <c r="ED7" s="510"/>
      <c r="EE7" s="510"/>
      <c r="EF7" s="510"/>
      <c r="EG7" s="510"/>
      <c r="EH7" s="510"/>
      <c r="EI7" s="510"/>
      <c r="EJ7" s="510"/>
      <c r="EK7" s="510"/>
      <c r="EL7" s="510"/>
      <c r="EM7" s="510"/>
      <c r="EN7" s="510"/>
      <c r="EO7" s="510"/>
      <c r="EP7" s="510"/>
      <c r="EQ7" s="510"/>
      <c r="ER7" s="510"/>
      <c r="ES7" s="510"/>
      <c r="ET7" s="510"/>
      <c r="EU7" s="510"/>
      <c r="EV7" s="510"/>
      <c r="EW7" s="510"/>
      <c r="EX7" s="510"/>
      <c r="EY7" s="510"/>
      <c r="EZ7" s="510"/>
      <c r="FA7" s="510"/>
      <c r="FB7" s="510"/>
      <c r="FC7" s="510"/>
      <c r="FD7" s="510"/>
      <c r="FE7" s="510"/>
      <c r="FF7" s="510"/>
      <c r="FG7" s="510"/>
      <c r="FH7" s="510"/>
      <c r="FI7" s="510"/>
      <c r="FJ7" s="510"/>
      <c r="FK7" s="510"/>
      <c r="FL7" s="510"/>
      <c r="FM7" s="510"/>
      <c r="FN7" s="510"/>
      <c r="FO7" s="510"/>
      <c r="FP7" s="510"/>
      <c r="FQ7" s="510"/>
      <c r="FR7" s="510"/>
      <c r="FS7" s="510"/>
      <c r="FT7" s="510"/>
      <c r="FU7" s="510"/>
      <c r="FV7" s="510"/>
      <c r="FW7" s="510"/>
      <c r="FX7" s="510"/>
      <c r="FY7" s="510"/>
      <c r="FZ7" s="510"/>
      <c r="GA7" s="510"/>
      <c r="GB7" s="510"/>
      <c r="GC7" s="510"/>
      <c r="GD7" s="510"/>
      <c r="GE7" s="510"/>
      <c r="GF7" s="510"/>
      <c r="GG7" s="510"/>
      <c r="GH7" s="510"/>
      <c r="GI7" s="510"/>
      <c r="GJ7" s="510"/>
      <c r="GK7" s="510"/>
      <c r="GL7" s="510"/>
      <c r="GM7" s="510"/>
      <c r="GN7" s="510"/>
      <c r="GO7" s="510"/>
      <c r="GP7" s="510"/>
      <c r="GQ7" s="510"/>
      <c r="GR7" s="510"/>
      <c r="GS7" s="510"/>
      <c r="GT7" s="510"/>
      <c r="GU7" s="510"/>
      <c r="GV7" s="510"/>
      <c r="GW7" s="510"/>
      <c r="GX7" s="510"/>
      <c r="GY7" s="510"/>
      <c r="GZ7" s="510"/>
      <c r="HA7" s="510"/>
      <c r="HB7" s="510"/>
      <c r="HC7" s="510"/>
      <c r="HD7" s="510"/>
      <c r="HE7" s="510"/>
      <c r="HF7" s="510"/>
      <c r="HG7" s="510"/>
      <c r="HH7" s="510"/>
      <c r="HI7" s="510"/>
      <c r="HJ7" s="510"/>
      <c r="HK7" s="510"/>
      <c r="HL7" s="510"/>
      <c r="HM7" s="510"/>
      <c r="HN7" s="510"/>
      <c r="HO7" s="510"/>
      <c r="HP7" s="510"/>
      <c r="HQ7" s="510"/>
      <c r="HR7" s="510"/>
      <c r="HS7" s="510"/>
      <c r="HT7" s="510"/>
      <c r="HU7" s="510"/>
      <c r="HV7" s="510"/>
    </row>
    <row r="8" s="348" customFormat="1" ht="11.5" customHeight="1" spans="1:230">
      <c r="A8" s="538" t="s">
        <v>110</v>
      </c>
      <c r="B8" s="478">
        <v>111848</v>
      </c>
      <c r="C8" s="478">
        <v>116528</v>
      </c>
      <c r="D8" s="479">
        <f t="shared" si="1"/>
        <v>4.18425005364423</v>
      </c>
      <c r="E8" s="478">
        <f t="shared" si="2"/>
        <v>4680</v>
      </c>
      <c r="F8" s="537"/>
      <c r="G8" s="481" t="s">
        <v>24</v>
      </c>
      <c r="H8" s="536">
        <v>221982</v>
      </c>
      <c r="I8" s="536">
        <v>233009</v>
      </c>
      <c r="J8" s="482">
        <v>254375</v>
      </c>
      <c r="K8" s="479">
        <f t="shared" si="3"/>
        <v>14.592624627222</v>
      </c>
      <c r="L8" s="478">
        <f t="shared" si="0"/>
        <v>32393</v>
      </c>
      <c r="M8" s="551"/>
      <c r="N8" s="510"/>
      <c r="O8" s="510"/>
      <c r="P8" s="510"/>
      <c r="Q8" s="510"/>
      <c r="R8" s="510"/>
      <c r="S8" s="510"/>
      <c r="T8" s="510"/>
      <c r="U8" s="510"/>
      <c r="V8" s="510"/>
      <c r="W8" s="510"/>
      <c r="X8" s="510"/>
      <c r="Y8" s="510"/>
      <c r="Z8" s="510"/>
      <c r="AA8" s="510"/>
      <c r="AB8" s="510"/>
      <c r="AC8" s="510"/>
      <c r="AD8" s="510"/>
      <c r="AE8" s="510"/>
      <c r="AF8" s="510"/>
      <c r="AG8" s="510"/>
      <c r="AH8" s="510"/>
      <c r="AI8" s="510"/>
      <c r="AJ8" s="510"/>
      <c r="AK8" s="510"/>
      <c r="AL8" s="510"/>
      <c r="AM8" s="510"/>
      <c r="AN8" s="510"/>
      <c r="AO8" s="510"/>
      <c r="AP8" s="510"/>
      <c r="AQ8" s="510"/>
      <c r="AR8" s="510"/>
      <c r="AS8" s="510"/>
      <c r="AT8" s="510"/>
      <c r="AU8" s="510"/>
      <c r="AV8" s="510"/>
      <c r="AW8" s="510"/>
      <c r="AX8" s="510"/>
      <c r="AY8" s="510"/>
      <c r="AZ8" s="510"/>
      <c r="BA8" s="510"/>
      <c r="BB8" s="510"/>
      <c r="BC8" s="510"/>
      <c r="BD8" s="510"/>
      <c r="BE8" s="510"/>
      <c r="BF8" s="510"/>
      <c r="BG8" s="510"/>
      <c r="BH8" s="510"/>
      <c r="BI8" s="510"/>
      <c r="BJ8" s="510"/>
      <c r="BK8" s="510"/>
      <c r="BL8" s="510"/>
      <c r="BM8" s="510"/>
      <c r="BN8" s="510"/>
      <c r="BO8" s="510"/>
      <c r="BP8" s="510"/>
      <c r="BQ8" s="510"/>
      <c r="BR8" s="510"/>
      <c r="BS8" s="510"/>
      <c r="BT8" s="510"/>
      <c r="BU8" s="510"/>
      <c r="BV8" s="510"/>
      <c r="BW8" s="510"/>
      <c r="BX8" s="510"/>
      <c r="BY8" s="510"/>
      <c r="BZ8" s="510"/>
      <c r="CA8" s="510"/>
      <c r="CB8" s="510"/>
      <c r="CC8" s="510"/>
      <c r="CD8" s="510"/>
      <c r="CE8" s="510"/>
      <c r="CF8" s="510"/>
      <c r="CG8" s="510"/>
      <c r="CH8" s="510"/>
      <c r="CI8" s="510"/>
      <c r="CJ8" s="510"/>
      <c r="CK8" s="510"/>
      <c r="CL8" s="510"/>
      <c r="CM8" s="510"/>
      <c r="CN8" s="510"/>
      <c r="CO8" s="510"/>
      <c r="CP8" s="510"/>
      <c r="CQ8" s="510"/>
      <c r="CR8" s="510"/>
      <c r="CS8" s="510"/>
      <c r="CT8" s="510"/>
      <c r="CU8" s="510"/>
      <c r="CV8" s="510"/>
      <c r="CW8" s="510"/>
      <c r="CX8" s="510"/>
      <c r="CY8" s="510"/>
      <c r="CZ8" s="510"/>
      <c r="DA8" s="510"/>
      <c r="DB8" s="510"/>
      <c r="DC8" s="510"/>
      <c r="DD8" s="510"/>
      <c r="DE8" s="510"/>
      <c r="DF8" s="510"/>
      <c r="DG8" s="510"/>
      <c r="DH8" s="510"/>
      <c r="DI8" s="510"/>
      <c r="DJ8" s="510"/>
      <c r="DK8" s="510"/>
      <c r="DL8" s="510"/>
      <c r="DM8" s="510"/>
      <c r="DN8" s="510"/>
      <c r="DO8" s="510"/>
      <c r="DP8" s="510"/>
      <c r="DQ8" s="510"/>
      <c r="DR8" s="510"/>
      <c r="DS8" s="510"/>
      <c r="DT8" s="510"/>
      <c r="DU8" s="510"/>
      <c r="DV8" s="510"/>
      <c r="DW8" s="510"/>
      <c r="DX8" s="510"/>
      <c r="DY8" s="510"/>
      <c r="DZ8" s="510"/>
      <c r="EA8" s="510"/>
      <c r="EB8" s="510"/>
      <c r="EC8" s="510"/>
      <c r="ED8" s="510"/>
      <c r="EE8" s="510"/>
      <c r="EF8" s="510"/>
      <c r="EG8" s="510"/>
      <c r="EH8" s="510"/>
      <c r="EI8" s="510"/>
      <c r="EJ8" s="510"/>
      <c r="EK8" s="510"/>
      <c r="EL8" s="510"/>
      <c r="EM8" s="510"/>
      <c r="EN8" s="510"/>
      <c r="EO8" s="510"/>
      <c r="EP8" s="510"/>
      <c r="EQ8" s="510"/>
      <c r="ER8" s="510"/>
      <c r="ES8" s="510"/>
      <c r="ET8" s="510"/>
      <c r="EU8" s="510"/>
      <c r="EV8" s="510"/>
      <c r="EW8" s="510"/>
      <c r="EX8" s="510"/>
      <c r="EY8" s="510"/>
      <c r="EZ8" s="510"/>
      <c r="FA8" s="510"/>
      <c r="FB8" s="510"/>
      <c r="FC8" s="510"/>
      <c r="FD8" s="510"/>
      <c r="FE8" s="510"/>
      <c r="FF8" s="510"/>
      <c r="FG8" s="510"/>
      <c r="FH8" s="510"/>
      <c r="FI8" s="510"/>
      <c r="FJ8" s="510"/>
      <c r="FK8" s="510"/>
      <c r="FL8" s="510"/>
      <c r="FM8" s="510"/>
      <c r="FN8" s="510"/>
      <c r="FO8" s="510"/>
      <c r="FP8" s="510"/>
      <c r="FQ8" s="510"/>
      <c r="FR8" s="510"/>
      <c r="FS8" s="510"/>
      <c r="FT8" s="510"/>
      <c r="FU8" s="510"/>
      <c r="FV8" s="510"/>
      <c r="FW8" s="510"/>
      <c r="FX8" s="510"/>
      <c r="FY8" s="510"/>
      <c r="FZ8" s="510"/>
      <c r="GA8" s="510"/>
      <c r="GB8" s="510"/>
      <c r="GC8" s="510"/>
      <c r="GD8" s="510"/>
      <c r="GE8" s="510"/>
      <c r="GF8" s="510"/>
      <c r="GG8" s="510"/>
      <c r="GH8" s="510"/>
      <c r="GI8" s="510"/>
      <c r="GJ8" s="510"/>
      <c r="GK8" s="510"/>
      <c r="GL8" s="510"/>
      <c r="GM8" s="510"/>
      <c r="GN8" s="510"/>
      <c r="GO8" s="510"/>
      <c r="GP8" s="510"/>
      <c r="GQ8" s="510"/>
      <c r="GR8" s="510"/>
      <c r="GS8" s="510"/>
      <c r="GT8" s="510"/>
      <c r="GU8" s="510"/>
      <c r="GV8" s="510"/>
      <c r="GW8" s="510"/>
      <c r="GX8" s="510"/>
      <c r="GY8" s="510"/>
      <c r="GZ8" s="510"/>
      <c r="HA8" s="510"/>
      <c r="HB8" s="510"/>
      <c r="HC8" s="510"/>
      <c r="HD8" s="510"/>
      <c r="HE8" s="510"/>
      <c r="HF8" s="510"/>
      <c r="HG8" s="510"/>
      <c r="HH8" s="510"/>
      <c r="HI8" s="510"/>
      <c r="HJ8" s="510"/>
      <c r="HK8" s="510"/>
      <c r="HL8" s="510"/>
      <c r="HM8" s="510"/>
      <c r="HN8" s="510"/>
      <c r="HO8" s="510"/>
      <c r="HP8" s="510"/>
      <c r="HQ8" s="510"/>
      <c r="HR8" s="510"/>
      <c r="HS8" s="510"/>
      <c r="HT8" s="510"/>
      <c r="HU8" s="510"/>
      <c r="HV8" s="510"/>
    </row>
    <row r="9" s="348" customFormat="1" ht="11.5" customHeight="1" spans="1:230">
      <c r="A9" s="538" t="s">
        <v>111</v>
      </c>
      <c r="B9" s="478">
        <v>98476</v>
      </c>
      <c r="C9" s="478">
        <v>101940</v>
      </c>
      <c r="D9" s="479">
        <f t="shared" si="1"/>
        <v>3.51760835127341</v>
      </c>
      <c r="E9" s="478">
        <f t="shared" si="2"/>
        <v>3464</v>
      </c>
      <c r="F9" s="537"/>
      <c r="G9" s="481" t="s">
        <v>26</v>
      </c>
      <c r="H9" s="536">
        <v>794674</v>
      </c>
      <c r="I9" s="536">
        <v>834821</v>
      </c>
      <c r="J9" s="482">
        <v>936439</v>
      </c>
      <c r="K9" s="479">
        <f t="shared" si="3"/>
        <v>17.8393907438774</v>
      </c>
      <c r="L9" s="478">
        <f t="shared" si="0"/>
        <v>141765</v>
      </c>
      <c r="M9" s="551"/>
      <c r="N9" s="510"/>
      <c r="O9" s="510"/>
      <c r="P9" s="510"/>
      <c r="Q9" s="510"/>
      <c r="R9" s="510"/>
      <c r="S9" s="510"/>
      <c r="T9" s="510"/>
      <c r="U9" s="510"/>
      <c r="V9" s="510"/>
      <c r="W9" s="510"/>
      <c r="X9" s="510"/>
      <c r="Y9" s="510"/>
      <c r="Z9" s="510"/>
      <c r="AA9" s="510"/>
      <c r="AB9" s="510"/>
      <c r="AC9" s="510"/>
      <c r="AD9" s="510"/>
      <c r="AE9" s="510"/>
      <c r="AF9" s="510"/>
      <c r="AG9" s="510"/>
      <c r="AH9" s="510"/>
      <c r="AI9" s="510"/>
      <c r="AJ9" s="510"/>
      <c r="AK9" s="510"/>
      <c r="AL9" s="510"/>
      <c r="AM9" s="510"/>
      <c r="AN9" s="510"/>
      <c r="AO9" s="510"/>
      <c r="AP9" s="510"/>
      <c r="AQ9" s="510"/>
      <c r="AR9" s="510"/>
      <c r="AS9" s="510"/>
      <c r="AT9" s="510"/>
      <c r="AU9" s="510"/>
      <c r="AV9" s="510"/>
      <c r="AW9" s="510"/>
      <c r="AX9" s="510"/>
      <c r="AY9" s="510"/>
      <c r="AZ9" s="510"/>
      <c r="BA9" s="510"/>
      <c r="BB9" s="510"/>
      <c r="BC9" s="510"/>
      <c r="BD9" s="510"/>
      <c r="BE9" s="510"/>
      <c r="BF9" s="510"/>
      <c r="BG9" s="510"/>
      <c r="BH9" s="510"/>
      <c r="BI9" s="510"/>
      <c r="BJ9" s="510"/>
      <c r="BK9" s="510"/>
      <c r="BL9" s="510"/>
      <c r="BM9" s="510"/>
      <c r="BN9" s="510"/>
      <c r="BO9" s="510"/>
      <c r="BP9" s="510"/>
      <c r="BQ9" s="510"/>
      <c r="BR9" s="510"/>
      <c r="BS9" s="510"/>
      <c r="BT9" s="510"/>
      <c r="BU9" s="510"/>
      <c r="BV9" s="510"/>
      <c r="BW9" s="510"/>
      <c r="BX9" s="510"/>
      <c r="BY9" s="510"/>
      <c r="BZ9" s="510"/>
      <c r="CA9" s="510"/>
      <c r="CB9" s="510"/>
      <c r="CC9" s="510"/>
      <c r="CD9" s="510"/>
      <c r="CE9" s="510"/>
      <c r="CF9" s="510"/>
      <c r="CG9" s="510"/>
      <c r="CH9" s="510"/>
      <c r="CI9" s="510"/>
      <c r="CJ9" s="510"/>
      <c r="CK9" s="510"/>
      <c r="CL9" s="510"/>
      <c r="CM9" s="510"/>
      <c r="CN9" s="510"/>
      <c r="CO9" s="510"/>
      <c r="CP9" s="510"/>
      <c r="CQ9" s="510"/>
      <c r="CR9" s="510"/>
      <c r="CS9" s="510"/>
      <c r="CT9" s="510"/>
      <c r="CU9" s="510"/>
      <c r="CV9" s="510"/>
      <c r="CW9" s="510"/>
      <c r="CX9" s="510"/>
      <c r="CY9" s="510"/>
      <c r="CZ9" s="510"/>
      <c r="DA9" s="510"/>
      <c r="DB9" s="510"/>
      <c r="DC9" s="510"/>
      <c r="DD9" s="510"/>
      <c r="DE9" s="510"/>
      <c r="DF9" s="510"/>
      <c r="DG9" s="510"/>
      <c r="DH9" s="510"/>
      <c r="DI9" s="510"/>
      <c r="DJ9" s="510"/>
      <c r="DK9" s="510"/>
      <c r="DL9" s="510"/>
      <c r="DM9" s="510"/>
      <c r="DN9" s="510"/>
      <c r="DO9" s="510"/>
      <c r="DP9" s="510"/>
      <c r="DQ9" s="510"/>
      <c r="DR9" s="510"/>
      <c r="DS9" s="510"/>
      <c r="DT9" s="510"/>
      <c r="DU9" s="510"/>
      <c r="DV9" s="510"/>
      <c r="DW9" s="510"/>
      <c r="DX9" s="510"/>
      <c r="DY9" s="510"/>
      <c r="DZ9" s="510"/>
      <c r="EA9" s="510"/>
      <c r="EB9" s="510"/>
      <c r="EC9" s="510"/>
      <c r="ED9" s="510"/>
      <c r="EE9" s="510"/>
      <c r="EF9" s="510"/>
      <c r="EG9" s="510"/>
      <c r="EH9" s="510"/>
      <c r="EI9" s="510"/>
      <c r="EJ9" s="510"/>
      <c r="EK9" s="510"/>
      <c r="EL9" s="510"/>
      <c r="EM9" s="510"/>
      <c r="EN9" s="510"/>
      <c r="EO9" s="510"/>
      <c r="EP9" s="510"/>
      <c r="EQ9" s="510"/>
      <c r="ER9" s="510"/>
      <c r="ES9" s="510"/>
      <c r="ET9" s="510"/>
      <c r="EU9" s="510"/>
      <c r="EV9" s="510"/>
      <c r="EW9" s="510"/>
      <c r="EX9" s="510"/>
      <c r="EY9" s="510"/>
      <c r="EZ9" s="510"/>
      <c r="FA9" s="510"/>
      <c r="FB9" s="510"/>
      <c r="FC9" s="510"/>
      <c r="FD9" s="510"/>
      <c r="FE9" s="510"/>
      <c r="FF9" s="510"/>
      <c r="FG9" s="510"/>
      <c r="FH9" s="510"/>
      <c r="FI9" s="510"/>
      <c r="FJ9" s="510"/>
      <c r="FK9" s="510"/>
      <c r="FL9" s="510"/>
      <c r="FM9" s="510"/>
      <c r="FN9" s="510"/>
      <c r="FO9" s="510"/>
      <c r="FP9" s="510"/>
      <c r="FQ9" s="510"/>
      <c r="FR9" s="510"/>
      <c r="FS9" s="510"/>
      <c r="FT9" s="510"/>
      <c r="FU9" s="510"/>
      <c r="FV9" s="510"/>
      <c r="FW9" s="510"/>
      <c r="FX9" s="510"/>
      <c r="FY9" s="510"/>
      <c r="FZ9" s="510"/>
      <c r="GA9" s="510"/>
      <c r="GB9" s="510"/>
      <c r="GC9" s="510"/>
      <c r="GD9" s="510"/>
      <c r="GE9" s="510"/>
      <c r="GF9" s="510"/>
      <c r="GG9" s="510"/>
      <c r="GH9" s="510"/>
      <c r="GI9" s="510"/>
      <c r="GJ9" s="510"/>
      <c r="GK9" s="510"/>
      <c r="GL9" s="510"/>
      <c r="GM9" s="510"/>
      <c r="GN9" s="510"/>
      <c r="GO9" s="510"/>
      <c r="GP9" s="510"/>
      <c r="GQ9" s="510"/>
      <c r="GR9" s="510"/>
      <c r="GS9" s="510"/>
      <c r="GT9" s="510"/>
      <c r="GU9" s="510"/>
      <c r="GV9" s="510"/>
      <c r="GW9" s="510"/>
      <c r="GX9" s="510"/>
      <c r="GY9" s="510"/>
      <c r="GZ9" s="510"/>
      <c r="HA9" s="510"/>
      <c r="HB9" s="510"/>
      <c r="HC9" s="510"/>
      <c r="HD9" s="510"/>
      <c r="HE9" s="510"/>
      <c r="HF9" s="510"/>
      <c r="HG9" s="510"/>
      <c r="HH9" s="510"/>
      <c r="HI9" s="510"/>
      <c r="HJ9" s="510"/>
      <c r="HK9" s="510"/>
      <c r="HL9" s="510"/>
      <c r="HM9" s="510"/>
      <c r="HN9" s="510"/>
      <c r="HO9" s="510"/>
      <c r="HP9" s="510"/>
      <c r="HQ9" s="510"/>
      <c r="HR9" s="510"/>
      <c r="HS9" s="510"/>
      <c r="HT9" s="510"/>
      <c r="HU9" s="510"/>
      <c r="HV9" s="510"/>
    </row>
    <row r="10" s="348" customFormat="1" ht="11.5" customHeight="1" spans="1:230">
      <c r="A10" s="538" t="s">
        <v>112</v>
      </c>
      <c r="B10" s="478">
        <v>80062</v>
      </c>
      <c r="C10" s="478">
        <v>83580</v>
      </c>
      <c r="D10" s="479">
        <f t="shared" si="1"/>
        <v>4.39409457670306</v>
      </c>
      <c r="E10" s="478">
        <f t="shared" si="2"/>
        <v>3518</v>
      </c>
      <c r="F10" s="537"/>
      <c r="G10" s="481" t="s">
        <v>28</v>
      </c>
      <c r="H10" s="536">
        <v>44735</v>
      </c>
      <c r="I10" s="536">
        <v>49389</v>
      </c>
      <c r="J10" s="482">
        <v>56351</v>
      </c>
      <c r="K10" s="479">
        <f t="shared" si="3"/>
        <v>25.9662456689393</v>
      </c>
      <c r="L10" s="478">
        <f t="shared" si="0"/>
        <v>11616</v>
      </c>
      <c r="M10" s="551"/>
      <c r="N10" s="510"/>
      <c r="O10" s="510"/>
      <c r="P10" s="510"/>
      <c r="Q10" s="510"/>
      <c r="R10" s="510"/>
      <c r="S10" s="510"/>
      <c r="T10" s="510"/>
      <c r="U10" s="510"/>
      <c r="V10" s="510"/>
      <c r="W10" s="510"/>
      <c r="X10" s="510"/>
      <c r="Y10" s="510"/>
      <c r="Z10" s="510"/>
      <c r="AA10" s="510"/>
      <c r="AB10" s="510"/>
      <c r="AC10" s="510"/>
      <c r="AD10" s="510"/>
      <c r="AE10" s="510"/>
      <c r="AF10" s="510"/>
      <c r="AG10" s="510"/>
      <c r="AH10" s="510"/>
      <c r="AI10" s="510"/>
      <c r="AJ10" s="510"/>
      <c r="AK10" s="510"/>
      <c r="AL10" s="510"/>
      <c r="AM10" s="510"/>
      <c r="AN10" s="510"/>
      <c r="AO10" s="510"/>
      <c r="AP10" s="510"/>
      <c r="AQ10" s="510"/>
      <c r="AR10" s="510"/>
      <c r="AS10" s="510"/>
      <c r="AT10" s="510"/>
      <c r="AU10" s="510"/>
      <c r="AV10" s="510"/>
      <c r="AW10" s="510"/>
      <c r="AX10" s="510"/>
      <c r="AY10" s="510"/>
      <c r="AZ10" s="510"/>
      <c r="BA10" s="510"/>
      <c r="BB10" s="510"/>
      <c r="BC10" s="510"/>
      <c r="BD10" s="510"/>
      <c r="BE10" s="510"/>
      <c r="BF10" s="510"/>
      <c r="BG10" s="510"/>
      <c r="BH10" s="510"/>
      <c r="BI10" s="510"/>
      <c r="BJ10" s="510"/>
      <c r="BK10" s="510"/>
      <c r="BL10" s="510"/>
      <c r="BM10" s="510"/>
      <c r="BN10" s="510"/>
      <c r="BO10" s="510"/>
      <c r="BP10" s="510"/>
      <c r="BQ10" s="510"/>
      <c r="BR10" s="510"/>
      <c r="BS10" s="510"/>
      <c r="BT10" s="510"/>
      <c r="BU10" s="510"/>
      <c r="BV10" s="510"/>
      <c r="BW10" s="510"/>
      <c r="BX10" s="510"/>
      <c r="BY10" s="510"/>
      <c r="BZ10" s="510"/>
      <c r="CA10" s="510"/>
      <c r="CB10" s="510"/>
      <c r="CC10" s="510"/>
      <c r="CD10" s="510"/>
      <c r="CE10" s="510"/>
      <c r="CF10" s="510"/>
      <c r="CG10" s="510"/>
      <c r="CH10" s="510"/>
      <c r="CI10" s="510"/>
      <c r="CJ10" s="510"/>
      <c r="CK10" s="510"/>
      <c r="CL10" s="510"/>
      <c r="CM10" s="510"/>
      <c r="CN10" s="510"/>
      <c r="CO10" s="510"/>
      <c r="CP10" s="510"/>
      <c r="CQ10" s="510"/>
      <c r="CR10" s="510"/>
      <c r="CS10" s="510"/>
      <c r="CT10" s="510"/>
      <c r="CU10" s="510"/>
      <c r="CV10" s="510"/>
      <c r="CW10" s="510"/>
      <c r="CX10" s="510"/>
      <c r="CY10" s="510"/>
      <c r="CZ10" s="510"/>
      <c r="DA10" s="510"/>
      <c r="DB10" s="510"/>
      <c r="DC10" s="510"/>
      <c r="DD10" s="510"/>
      <c r="DE10" s="510"/>
      <c r="DF10" s="510"/>
      <c r="DG10" s="510"/>
      <c r="DH10" s="510"/>
      <c r="DI10" s="510"/>
      <c r="DJ10" s="510"/>
      <c r="DK10" s="510"/>
      <c r="DL10" s="510"/>
      <c r="DM10" s="510"/>
      <c r="DN10" s="510"/>
      <c r="DO10" s="510"/>
      <c r="DP10" s="510"/>
      <c r="DQ10" s="510"/>
      <c r="DR10" s="510"/>
      <c r="DS10" s="510"/>
      <c r="DT10" s="510"/>
      <c r="DU10" s="510"/>
      <c r="DV10" s="510"/>
      <c r="DW10" s="510"/>
      <c r="DX10" s="510"/>
      <c r="DY10" s="510"/>
      <c r="DZ10" s="510"/>
      <c r="EA10" s="510"/>
      <c r="EB10" s="510"/>
      <c r="EC10" s="510"/>
      <c r="ED10" s="510"/>
      <c r="EE10" s="510"/>
      <c r="EF10" s="510"/>
      <c r="EG10" s="510"/>
      <c r="EH10" s="510"/>
      <c r="EI10" s="510"/>
      <c r="EJ10" s="510"/>
      <c r="EK10" s="510"/>
      <c r="EL10" s="510"/>
      <c r="EM10" s="510"/>
      <c r="EN10" s="510"/>
      <c r="EO10" s="510"/>
      <c r="EP10" s="510"/>
      <c r="EQ10" s="510"/>
      <c r="ER10" s="510"/>
      <c r="ES10" s="510"/>
      <c r="ET10" s="510"/>
      <c r="EU10" s="510"/>
      <c r="EV10" s="510"/>
      <c r="EW10" s="510"/>
      <c r="EX10" s="510"/>
      <c r="EY10" s="510"/>
      <c r="EZ10" s="510"/>
      <c r="FA10" s="510"/>
      <c r="FB10" s="510"/>
      <c r="FC10" s="510"/>
      <c r="FD10" s="510"/>
      <c r="FE10" s="510"/>
      <c r="FF10" s="510"/>
      <c r="FG10" s="510"/>
      <c r="FH10" s="510"/>
      <c r="FI10" s="510"/>
      <c r="FJ10" s="510"/>
      <c r="FK10" s="510"/>
      <c r="FL10" s="510"/>
      <c r="FM10" s="510"/>
      <c r="FN10" s="510"/>
      <c r="FO10" s="510"/>
      <c r="FP10" s="510"/>
      <c r="FQ10" s="510"/>
      <c r="FR10" s="510"/>
      <c r="FS10" s="510"/>
      <c r="FT10" s="510"/>
      <c r="FU10" s="510"/>
      <c r="FV10" s="510"/>
      <c r="FW10" s="510"/>
      <c r="FX10" s="510"/>
      <c r="FY10" s="510"/>
      <c r="FZ10" s="510"/>
      <c r="GA10" s="510"/>
      <c r="GB10" s="510"/>
      <c r="GC10" s="510"/>
      <c r="GD10" s="510"/>
      <c r="GE10" s="510"/>
      <c r="GF10" s="510"/>
      <c r="GG10" s="510"/>
      <c r="GH10" s="510"/>
      <c r="GI10" s="510"/>
      <c r="GJ10" s="510"/>
      <c r="GK10" s="510"/>
      <c r="GL10" s="510"/>
      <c r="GM10" s="510"/>
      <c r="GN10" s="510"/>
      <c r="GO10" s="510"/>
      <c r="GP10" s="510"/>
      <c r="GQ10" s="510"/>
      <c r="GR10" s="510"/>
      <c r="GS10" s="510"/>
      <c r="GT10" s="510"/>
      <c r="GU10" s="510"/>
      <c r="GV10" s="510"/>
      <c r="GW10" s="510"/>
      <c r="GX10" s="510"/>
      <c r="GY10" s="510"/>
      <c r="GZ10" s="510"/>
      <c r="HA10" s="510"/>
      <c r="HB10" s="510"/>
      <c r="HC10" s="510"/>
      <c r="HD10" s="510"/>
      <c r="HE10" s="510"/>
      <c r="HF10" s="510"/>
      <c r="HG10" s="510"/>
      <c r="HH10" s="510"/>
      <c r="HI10" s="510"/>
      <c r="HJ10" s="510"/>
      <c r="HK10" s="510"/>
      <c r="HL10" s="510"/>
      <c r="HM10" s="510"/>
      <c r="HN10" s="510"/>
      <c r="HO10" s="510"/>
      <c r="HP10" s="510"/>
      <c r="HQ10" s="510"/>
      <c r="HR10" s="510"/>
      <c r="HS10" s="510"/>
      <c r="HT10" s="510"/>
      <c r="HU10" s="510"/>
      <c r="HV10" s="510"/>
    </row>
    <row r="11" s="348" customFormat="1" ht="11.5" customHeight="1" spans="1:230">
      <c r="A11" s="538" t="s">
        <v>113</v>
      </c>
      <c r="B11" s="478">
        <v>57512</v>
      </c>
      <c r="C11" s="478">
        <v>60256</v>
      </c>
      <c r="D11" s="479">
        <f t="shared" si="1"/>
        <v>4.77117818889971</v>
      </c>
      <c r="E11" s="478">
        <f t="shared" si="2"/>
        <v>2744</v>
      </c>
      <c r="F11" s="537"/>
      <c r="G11" s="481" t="s">
        <v>30</v>
      </c>
      <c r="H11" s="536">
        <v>100496</v>
      </c>
      <c r="I11" s="536">
        <v>86710</v>
      </c>
      <c r="J11" s="482">
        <v>112394</v>
      </c>
      <c r="K11" s="479">
        <f t="shared" si="3"/>
        <v>11.8392771851616</v>
      </c>
      <c r="L11" s="478">
        <f t="shared" si="0"/>
        <v>11898</v>
      </c>
      <c r="M11" s="551"/>
      <c r="N11" s="510"/>
      <c r="O11" s="510"/>
      <c r="P11" s="510"/>
      <c r="Q11" s="510"/>
      <c r="R11" s="510"/>
      <c r="S11" s="510"/>
      <c r="T11" s="510"/>
      <c r="U11" s="510"/>
      <c r="V11" s="510"/>
      <c r="W11" s="510"/>
      <c r="X11" s="510"/>
      <c r="Y11" s="510"/>
      <c r="Z11" s="510"/>
      <c r="AA11" s="510"/>
      <c r="AB11" s="510"/>
      <c r="AC11" s="510"/>
      <c r="AD11" s="510"/>
      <c r="AE11" s="510"/>
      <c r="AF11" s="510"/>
      <c r="AG11" s="510"/>
      <c r="AH11" s="510"/>
      <c r="AI11" s="510"/>
      <c r="AJ11" s="510"/>
      <c r="AK11" s="510"/>
      <c r="AL11" s="510"/>
      <c r="AM11" s="510"/>
      <c r="AN11" s="510"/>
      <c r="AO11" s="510"/>
      <c r="AP11" s="510"/>
      <c r="AQ11" s="510"/>
      <c r="AR11" s="510"/>
      <c r="AS11" s="510"/>
      <c r="AT11" s="510"/>
      <c r="AU11" s="510"/>
      <c r="AV11" s="510"/>
      <c r="AW11" s="510"/>
      <c r="AX11" s="510"/>
      <c r="AY11" s="510"/>
      <c r="AZ11" s="510"/>
      <c r="BA11" s="510"/>
      <c r="BB11" s="510"/>
      <c r="BC11" s="510"/>
      <c r="BD11" s="510"/>
      <c r="BE11" s="510"/>
      <c r="BF11" s="510"/>
      <c r="BG11" s="510"/>
      <c r="BH11" s="510"/>
      <c r="BI11" s="510"/>
      <c r="BJ11" s="510"/>
      <c r="BK11" s="510"/>
      <c r="BL11" s="510"/>
      <c r="BM11" s="510"/>
      <c r="BN11" s="510"/>
      <c r="BO11" s="510"/>
      <c r="BP11" s="510"/>
      <c r="BQ11" s="510"/>
      <c r="BR11" s="510"/>
      <c r="BS11" s="510"/>
      <c r="BT11" s="510"/>
      <c r="BU11" s="510"/>
      <c r="BV11" s="510"/>
      <c r="BW11" s="510"/>
      <c r="BX11" s="510"/>
      <c r="BY11" s="510"/>
      <c r="BZ11" s="510"/>
      <c r="CA11" s="510"/>
      <c r="CB11" s="510"/>
      <c r="CC11" s="510"/>
      <c r="CD11" s="510"/>
      <c r="CE11" s="510"/>
      <c r="CF11" s="510"/>
      <c r="CG11" s="510"/>
      <c r="CH11" s="510"/>
      <c r="CI11" s="510"/>
      <c r="CJ11" s="510"/>
      <c r="CK11" s="510"/>
      <c r="CL11" s="510"/>
      <c r="CM11" s="510"/>
      <c r="CN11" s="510"/>
      <c r="CO11" s="510"/>
      <c r="CP11" s="510"/>
      <c r="CQ11" s="510"/>
      <c r="CR11" s="510"/>
      <c r="CS11" s="510"/>
      <c r="CT11" s="510"/>
      <c r="CU11" s="510"/>
      <c r="CV11" s="510"/>
      <c r="CW11" s="510"/>
      <c r="CX11" s="510"/>
      <c r="CY11" s="510"/>
      <c r="CZ11" s="510"/>
      <c r="DA11" s="510"/>
      <c r="DB11" s="510"/>
      <c r="DC11" s="510"/>
      <c r="DD11" s="510"/>
      <c r="DE11" s="510"/>
      <c r="DF11" s="510"/>
      <c r="DG11" s="510"/>
      <c r="DH11" s="510"/>
      <c r="DI11" s="510"/>
      <c r="DJ11" s="510"/>
      <c r="DK11" s="510"/>
      <c r="DL11" s="510"/>
      <c r="DM11" s="510"/>
      <c r="DN11" s="510"/>
      <c r="DO11" s="510"/>
      <c r="DP11" s="510"/>
      <c r="DQ11" s="510"/>
      <c r="DR11" s="510"/>
      <c r="DS11" s="510"/>
      <c r="DT11" s="510"/>
      <c r="DU11" s="510"/>
      <c r="DV11" s="510"/>
      <c r="DW11" s="510"/>
      <c r="DX11" s="510"/>
      <c r="DY11" s="510"/>
      <c r="DZ11" s="510"/>
      <c r="EA11" s="510"/>
      <c r="EB11" s="510"/>
      <c r="EC11" s="510"/>
      <c r="ED11" s="510"/>
      <c r="EE11" s="510"/>
      <c r="EF11" s="510"/>
      <c r="EG11" s="510"/>
      <c r="EH11" s="510"/>
      <c r="EI11" s="510"/>
      <c r="EJ11" s="510"/>
      <c r="EK11" s="510"/>
      <c r="EL11" s="510"/>
      <c r="EM11" s="510"/>
      <c r="EN11" s="510"/>
      <c r="EO11" s="510"/>
      <c r="EP11" s="510"/>
      <c r="EQ11" s="510"/>
      <c r="ER11" s="510"/>
      <c r="ES11" s="510"/>
      <c r="ET11" s="510"/>
      <c r="EU11" s="510"/>
      <c r="EV11" s="510"/>
      <c r="EW11" s="510"/>
      <c r="EX11" s="510"/>
      <c r="EY11" s="510"/>
      <c r="EZ11" s="510"/>
      <c r="FA11" s="510"/>
      <c r="FB11" s="510"/>
      <c r="FC11" s="510"/>
      <c r="FD11" s="510"/>
      <c r="FE11" s="510"/>
      <c r="FF11" s="510"/>
      <c r="FG11" s="510"/>
      <c r="FH11" s="510"/>
      <c r="FI11" s="510"/>
      <c r="FJ11" s="510"/>
      <c r="FK11" s="510"/>
      <c r="FL11" s="510"/>
      <c r="FM11" s="510"/>
      <c r="FN11" s="510"/>
      <c r="FO11" s="510"/>
      <c r="FP11" s="510"/>
      <c r="FQ11" s="510"/>
      <c r="FR11" s="510"/>
      <c r="FS11" s="510"/>
      <c r="FT11" s="510"/>
      <c r="FU11" s="510"/>
      <c r="FV11" s="510"/>
      <c r="FW11" s="510"/>
      <c r="FX11" s="510"/>
      <c r="FY11" s="510"/>
      <c r="FZ11" s="510"/>
      <c r="GA11" s="510"/>
      <c r="GB11" s="510"/>
      <c r="GC11" s="510"/>
      <c r="GD11" s="510"/>
      <c r="GE11" s="510"/>
      <c r="GF11" s="510"/>
      <c r="GG11" s="510"/>
      <c r="GH11" s="510"/>
      <c r="GI11" s="510"/>
      <c r="GJ11" s="510"/>
      <c r="GK11" s="510"/>
      <c r="GL11" s="510"/>
      <c r="GM11" s="510"/>
      <c r="GN11" s="510"/>
      <c r="GO11" s="510"/>
      <c r="GP11" s="510"/>
      <c r="GQ11" s="510"/>
      <c r="GR11" s="510"/>
      <c r="GS11" s="510"/>
      <c r="GT11" s="510"/>
      <c r="GU11" s="510"/>
      <c r="GV11" s="510"/>
      <c r="GW11" s="510"/>
      <c r="GX11" s="510"/>
      <c r="GY11" s="510"/>
      <c r="GZ11" s="510"/>
      <c r="HA11" s="510"/>
      <c r="HB11" s="510"/>
      <c r="HC11" s="510"/>
      <c r="HD11" s="510"/>
      <c r="HE11" s="510"/>
      <c r="HF11" s="510"/>
      <c r="HG11" s="510"/>
      <c r="HH11" s="510"/>
      <c r="HI11" s="510"/>
      <c r="HJ11" s="510"/>
      <c r="HK11" s="510"/>
      <c r="HL11" s="510"/>
      <c r="HM11" s="510"/>
      <c r="HN11" s="510"/>
      <c r="HO11" s="510"/>
      <c r="HP11" s="510"/>
      <c r="HQ11" s="510"/>
      <c r="HR11" s="510"/>
      <c r="HS11" s="510"/>
      <c r="HT11" s="510"/>
      <c r="HU11" s="510"/>
      <c r="HV11" s="510"/>
    </row>
    <row r="12" s="348" customFormat="1" ht="11.5" customHeight="1" spans="1:230">
      <c r="A12" s="538" t="s">
        <v>114</v>
      </c>
      <c r="B12" s="478">
        <v>108507</v>
      </c>
      <c r="C12" s="478">
        <v>112854</v>
      </c>
      <c r="D12" s="479">
        <f t="shared" si="1"/>
        <v>4.00619314882911</v>
      </c>
      <c r="E12" s="478">
        <f t="shared" si="2"/>
        <v>4347</v>
      </c>
      <c r="F12" s="537"/>
      <c r="G12" s="481" t="s">
        <v>32</v>
      </c>
      <c r="H12" s="536">
        <v>411643</v>
      </c>
      <c r="I12" s="536">
        <v>503421</v>
      </c>
      <c r="J12" s="482">
        <v>546076</v>
      </c>
      <c r="K12" s="479">
        <f t="shared" si="3"/>
        <v>32.6576669589912</v>
      </c>
      <c r="L12" s="478">
        <f t="shared" si="0"/>
        <v>134433</v>
      </c>
      <c r="M12" s="551"/>
      <c r="N12" s="510"/>
      <c r="O12" s="510"/>
      <c r="P12" s="510"/>
      <c r="Q12" s="510"/>
      <c r="R12" s="510"/>
      <c r="S12" s="510"/>
      <c r="T12" s="510"/>
      <c r="U12" s="510"/>
      <c r="V12" s="510"/>
      <c r="W12" s="510"/>
      <c r="X12" s="510"/>
      <c r="Y12" s="510"/>
      <c r="Z12" s="510"/>
      <c r="AA12" s="510"/>
      <c r="AB12" s="510"/>
      <c r="AC12" s="510"/>
      <c r="AD12" s="510"/>
      <c r="AE12" s="510"/>
      <c r="AF12" s="510"/>
      <c r="AG12" s="510"/>
      <c r="AH12" s="510"/>
      <c r="AI12" s="510"/>
      <c r="AJ12" s="510"/>
      <c r="AK12" s="510"/>
      <c r="AL12" s="510"/>
      <c r="AM12" s="510"/>
      <c r="AN12" s="510"/>
      <c r="AO12" s="510"/>
      <c r="AP12" s="510"/>
      <c r="AQ12" s="510"/>
      <c r="AR12" s="510"/>
      <c r="AS12" s="510"/>
      <c r="AT12" s="510"/>
      <c r="AU12" s="510"/>
      <c r="AV12" s="510"/>
      <c r="AW12" s="510"/>
      <c r="AX12" s="510"/>
      <c r="AY12" s="510"/>
      <c r="AZ12" s="510"/>
      <c r="BA12" s="510"/>
      <c r="BB12" s="510"/>
      <c r="BC12" s="510"/>
      <c r="BD12" s="510"/>
      <c r="BE12" s="510"/>
      <c r="BF12" s="510"/>
      <c r="BG12" s="510"/>
      <c r="BH12" s="510"/>
      <c r="BI12" s="510"/>
      <c r="BJ12" s="510"/>
      <c r="BK12" s="510"/>
      <c r="BL12" s="510"/>
      <c r="BM12" s="510"/>
      <c r="BN12" s="510"/>
      <c r="BO12" s="510"/>
      <c r="BP12" s="510"/>
      <c r="BQ12" s="510"/>
      <c r="BR12" s="510"/>
      <c r="BS12" s="510"/>
      <c r="BT12" s="510"/>
      <c r="BU12" s="510"/>
      <c r="BV12" s="510"/>
      <c r="BW12" s="510"/>
      <c r="BX12" s="510"/>
      <c r="BY12" s="510"/>
      <c r="BZ12" s="510"/>
      <c r="CA12" s="510"/>
      <c r="CB12" s="510"/>
      <c r="CC12" s="510"/>
      <c r="CD12" s="510"/>
      <c r="CE12" s="510"/>
      <c r="CF12" s="510"/>
      <c r="CG12" s="510"/>
      <c r="CH12" s="510"/>
      <c r="CI12" s="510"/>
      <c r="CJ12" s="510"/>
      <c r="CK12" s="510"/>
      <c r="CL12" s="510"/>
      <c r="CM12" s="510"/>
      <c r="CN12" s="510"/>
      <c r="CO12" s="510"/>
      <c r="CP12" s="510"/>
      <c r="CQ12" s="510"/>
      <c r="CR12" s="510"/>
      <c r="CS12" s="510"/>
      <c r="CT12" s="510"/>
      <c r="CU12" s="510"/>
      <c r="CV12" s="510"/>
      <c r="CW12" s="510"/>
      <c r="CX12" s="510"/>
      <c r="CY12" s="510"/>
      <c r="CZ12" s="510"/>
      <c r="DA12" s="510"/>
      <c r="DB12" s="510"/>
      <c r="DC12" s="510"/>
      <c r="DD12" s="510"/>
      <c r="DE12" s="510"/>
      <c r="DF12" s="510"/>
      <c r="DG12" s="510"/>
      <c r="DH12" s="510"/>
      <c r="DI12" s="510"/>
      <c r="DJ12" s="510"/>
      <c r="DK12" s="510"/>
      <c r="DL12" s="510"/>
      <c r="DM12" s="510"/>
      <c r="DN12" s="510"/>
      <c r="DO12" s="510"/>
      <c r="DP12" s="510"/>
      <c r="DQ12" s="510"/>
      <c r="DR12" s="510"/>
      <c r="DS12" s="510"/>
      <c r="DT12" s="510"/>
      <c r="DU12" s="510"/>
      <c r="DV12" s="510"/>
      <c r="DW12" s="510"/>
      <c r="DX12" s="510"/>
      <c r="DY12" s="510"/>
      <c r="DZ12" s="510"/>
      <c r="EA12" s="510"/>
      <c r="EB12" s="510"/>
      <c r="EC12" s="510"/>
      <c r="ED12" s="510"/>
      <c r="EE12" s="510"/>
      <c r="EF12" s="510"/>
      <c r="EG12" s="510"/>
      <c r="EH12" s="510"/>
      <c r="EI12" s="510"/>
      <c r="EJ12" s="510"/>
      <c r="EK12" s="510"/>
      <c r="EL12" s="510"/>
      <c r="EM12" s="510"/>
      <c r="EN12" s="510"/>
      <c r="EO12" s="510"/>
      <c r="EP12" s="510"/>
      <c r="EQ12" s="510"/>
      <c r="ER12" s="510"/>
      <c r="ES12" s="510"/>
      <c r="ET12" s="510"/>
      <c r="EU12" s="510"/>
      <c r="EV12" s="510"/>
      <c r="EW12" s="510"/>
      <c r="EX12" s="510"/>
      <c r="EY12" s="510"/>
      <c r="EZ12" s="510"/>
      <c r="FA12" s="510"/>
      <c r="FB12" s="510"/>
      <c r="FC12" s="510"/>
      <c r="FD12" s="510"/>
      <c r="FE12" s="510"/>
      <c r="FF12" s="510"/>
      <c r="FG12" s="510"/>
      <c r="FH12" s="510"/>
      <c r="FI12" s="510"/>
      <c r="FJ12" s="510"/>
      <c r="FK12" s="510"/>
      <c r="FL12" s="510"/>
      <c r="FM12" s="510"/>
      <c r="FN12" s="510"/>
      <c r="FO12" s="510"/>
      <c r="FP12" s="510"/>
      <c r="FQ12" s="510"/>
      <c r="FR12" s="510"/>
      <c r="FS12" s="510"/>
      <c r="FT12" s="510"/>
      <c r="FU12" s="510"/>
      <c r="FV12" s="510"/>
      <c r="FW12" s="510"/>
      <c r="FX12" s="510"/>
      <c r="FY12" s="510"/>
      <c r="FZ12" s="510"/>
      <c r="GA12" s="510"/>
      <c r="GB12" s="510"/>
      <c r="GC12" s="510"/>
      <c r="GD12" s="510"/>
      <c r="GE12" s="510"/>
      <c r="GF12" s="510"/>
      <c r="GG12" s="510"/>
      <c r="GH12" s="510"/>
      <c r="GI12" s="510"/>
      <c r="GJ12" s="510"/>
      <c r="GK12" s="510"/>
      <c r="GL12" s="510"/>
      <c r="GM12" s="510"/>
      <c r="GN12" s="510"/>
      <c r="GO12" s="510"/>
      <c r="GP12" s="510"/>
      <c r="GQ12" s="510"/>
      <c r="GR12" s="510"/>
      <c r="GS12" s="510"/>
      <c r="GT12" s="510"/>
      <c r="GU12" s="510"/>
      <c r="GV12" s="510"/>
      <c r="GW12" s="510"/>
      <c r="GX12" s="510"/>
      <c r="GY12" s="510"/>
      <c r="GZ12" s="510"/>
      <c r="HA12" s="510"/>
      <c r="HB12" s="510"/>
      <c r="HC12" s="510"/>
      <c r="HD12" s="510"/>
      <c r="HE12" s="510"/>
      <c r="HF12" s="510"/>
      <c r="HG12" s="510"/>
      <c r="HH12" s="510"/>
      <c r="HI12" s="510"/>
      <c r="HJ12" s="510"/>
      <c r="HK12" s="510"/>
      <c r="HL12" s="510"/>
      <c r="HM12" s="510"/>
      <c r="HN12" s="510"/>
      <c r="HO12" s="510"/>
      <c r="HP12" s="510"/>
      <c r="HQ12" s="510"/>
      <c r="HR12" s="510"/>
      <c r="HS12" s="510"/>
      <c r="HT12" s="510"/>
      <c r="HU12" s="510"/>
      <c r="HV12" s="510"/>
    </row>
    <row r="13" s="348" customFormat="1" ht="11.5" customHeight="1" spans="1:230">
      <c r="A13" s="538" t="s">
        <v>115</v>
      </c>
      <c r="B13" s="478">
        <v>23287</v>
      </c>
      <c r="C13" s="478">
        <v>23535</v>
      </c>
      <c r="D13" s="479">
        <f t="shared" si="1"/>
        <v>1.06497187271868</v>
      </c>
      <c r="E13" s="478">
        <f t="shared" si="2"/>
        <v>248</v>
      </c>
      <c r="F13" s="537"/>
      <c r="G13" s="485" t="s">
        <v>34</v>
      </c>
      <c r="H13" s="536">
        <v>398039</v>
      </c>
      <c r="I13" s="536">
        <v>400209</v>
      </c>
      <c r="J13" s="482">
        <v>461741</v>
      </c>
      <c r="K13" s="479">
        <f t="shared" si="3"/>
        <v>16.0039594110125</v>
      </c>
      <c r="L13" s="478">
        <f t="shared" si="0"/>
        <v>63702</v>
      </c>
      <c r="M13" s="551"/>
      <c r="N13" s="510"/>
      <c r="O13" s="510"/>
      <c r="P13" s="510"/>
      <c r="Q13" s="510"/>
      <c r="R13" s="510"/>
      <c r="S13" s="510"/>
      <c r="T13" s="510"/>
      <c r="U13" s="510"/>
      <c r="V13" s="510"/>
      <c r="W13" s="510"/>
      <c r="X13" s="510"/>
      <c r="Y13" s="510"/>
      <c r="Z13" s="510"/>
      <c r="AA13" s="510"/>
      <c r="AB13" s="510"/>
      <c r="AC13" s="510"/>
      <c r="AD13" s="510"/>
      <c r="AE13" s="510"/>
      <c r="AF13" s="510"/>
      <c r="AG13" s="510"/>
      <c r="AH13" s="510"/>
      <c r="AI13" s="510"/>
      <c r="AJ13" s="510"/>
      <c r="AK13" s="510"/>
      <c r="AL13" s="510"/>
      <c r="AM13" s="510"/>
      <c r="AN13" s="510"/>
      <c r="AO13" s="510"/>
      <c r="AP13" s="510"/>
      <c r="AQ13" s="510"/>
      <c r="AR13" s="510"/>
      <c r="AS13" s="510"/>
      <c r="AT13" s="510"/>
      <c r="AU13" s="510"/>
      <c r="AV13" s="510"/>
      <c r="AW13" s="510"/>
      <c r="AX13" s="510"/>
      <c r="AY13" s="510"/>
      <c r="AZ13" s="510"/>
      <c r="BA13" s="510"/>
      <c r="BB13" s="510"/>
      <c r="BC13" s="510"/>
      <c r="BD13" s="510"/>
      <c r="BE13" s="510"/>
      <c r="BF13" s="510"/>
      <c r="BG13" s="510"/>
      <c r="BH13" s="510"/>
      <c r="BI13" s="510"/>
      <c r="BJ13" s="510"/>
      <c r="BK13" s="510"/>
      <c r="BL13" s="510"/>
      <c r="BM13" s="510"/>
      <c r="BN13" s="510"/>
      <c r="BO13" s="510"/>
      <c r="BP13" s="510"/>
      <c r="BQ13" s="510"/>
      <c r="BR13" s="510"/>
      <c r="BS13" s="510"/>
      <c r="BT13" s="510"/>
      <c r="BU13" s="510"/>
      <c r="BV13" s="510"/>
      <c r="BW13" s="510"/>
      <c r="BX13" s="510"/>
      <c r="BY13" s="510"/>
      <c r="BZ13" s="510"/>
      <c r="CA13" s="510"/>
      <c r="CB13" s="510"/>
      <c r="CC13" s="510"/>
      <c r="CD13" s="510"/>
      <c r="CE13" s="510"/>
      <c r="CF13" s="510"/>
      <c r="CG13" s="510"/>
      <c r="CH13" s="510"/>
      <c r="CI13" s="510"/>
      <c r="CJ13" s="510"/>
      <c r="CK13" s="510"/>
      <c r="CL13" s="510"/>
      <c r="CM13" s="510"/>
      <c r="CN13" s="510"/>
      <c r="CO13" s="510"/>
      <c r="CP13" s="510"/>
      <c r="CQ13" s="510"/>
      <c r="CR13" s="510"/>
      <c r="CS13" s="510"/>
      <c r="CT13" s="510"/>
      <c r="CU13" s="510"/>
      <c r="CV13" s="510"/>
      <c r="CW13" s="510"/>
      <c r="CX13" s="510"/>
      <c r="CY13" s="510"/>
      <c r="CZ13" s="510"/>
      <c r="DA13" s="510"/>
      <c r="DB13" s="510"/>
      <c r="DC13" s="510"/>
      <c r="DD13" s="510"/>
      <c r="DE13" s="510"/>
      <c r="DF13" s="510"/>
      <c r="DG13" s="510"/>
      <c r="DH13" s="510"/>
      <c r="DI13" s="510"/>
      <c r="DJ13" s="510"/>
      <c r="DK13" s="510"/>
      <c r="DL13" s="510"/>
      <c r="DM13" s="510"/>
      <c r="DN13" s="510"/>
      <c r="DO13" s="510"/>
      <c r="DP13" s="510"/>
      <c r="DQ13" s="510"/>
      <c r="DR13" s="510"/>
      <c r="DS13" s="510"/>
      <c r="DT13" s="510"/>
      <c r="DU13" s="510"/>
      <c r="DV13" s="510"/>
      <c r="DW13" s="510"/>
      <c r="DX13" s="510"/>
      <c r="DY13" s="510"/>
      <c r="DZ13" s="510"/>
      <c r="EA13" s="510"/>
      <c r="EB13" s="510"/>
      <c r="EC13" s="510"/>
      <c r="ED13" s="510"/>
      <c r="EE13" s="510"/>
      <c r="EF13" s="510"/>
      <c r="EG13" s="510"/>
      <c r="EH13" s="510"/>
      <c r="EI13" s="510"/>
      <c r="EJ13" s="510"/>
      <c r="EK13" s="510"/>
      <c r="EL13" s="510"/>
      <c r="EM13" s="510"/>
      <c r="EN13" s="510"/>
      <c r="EO13" s="510"/>
      <c r="EP13" s="510"/>
      <c r="EQ13" s="510"/>
      <c r="ER13" s="510"/>
      <c r="ES13" s="510"/>
      <c r="ET13" s="510"/>
      <c r="EU13" s="510"/>
      <c r="EV13" s="510"/>
      <c r="EW13" s="510"/>
      <c r="EX13" s="510"/>
      <c r="EY13" s="510"/>
      <c r="EZ13" s="510"/>
      <c r="FA13" s="510"/>
      <c r="FB13" s="510"/>
      <c r="FC13" s="510"/>
      <c r="FD13" s="510"/>
      <c r="FE13" s="510"/>
      <c r="FF13" s="510"/>
      <c r="FG13" s="510"/>
      <c r="FH13" s="510"/>
      <c r="FI13" s="510"/>
      <c r="FJ13" s="510"/>
      <c r="FK13" s="510"/>
      <c r="FL13" s="510"/>
      <c r="FM13" s="510"/>
      <c r="FN13" s="510"/>
      <c r="FO13" s="510"/>
      <c r="FP13" s="510"/>
      <c r="FQ13" s="510"/>
      <c r="FR13" s="510"/>
      <c r="FS13" s="510"/>
      <c r="FT13" s="510"/>
      <c r="FU13" s="510"/>
      <c r="FV13" s="510"/>
      <c r="FW13" s="510"/>
      <c r="FX13" s="510"/>
      <c r="FY13" s="510"/>
      <c r="FZ13" s="510"/>
      <c r="GA13" s="510"/>
      <c r="GB13" s="510"/>
      <c r="GC13" s="510"/>
      <c r="GD13" s="510"/>
      <c r="GE13" s="510"/>
      <c r="GF13" s="510"/>
      <c r="GG13" s="510"/>
      <c r="GH13" s="510"/>
      <c r="GI13" s="510"/>
      <c r="GJ13" s="510"/>
      <c r="GK13" s="510"/>
      <c r="GL13" s="510"/>
      <c r="GM13" s="510"/>
      <c r="GN13" s="510"/>
      <c r="GO13" s="510"/>
      <c r="GP13" s="510"/>
      <c r="GQ13" s="510"/>
      <c r="GR13" s="510"/>
      <c r="GS13" s="510"/>
      <c r="GT13" s="510"/>
      <c r="GU13" s="510"/>
      <c r="GV13" s="510"/>
      <c r="GW13" s="510"/>
      <c r="GX13" s="510"/>
      <c r="GY13" s="510"/>
      <c r="GZ13" s="510"/>
      <c r="HA13" s="510"/>
      <c r="HB13" s="510"/>
      <c r="HC13" s="510"/>
      <c r="HD13" s="510"/>
      <c r="HE13" s="510"/>
      <c r="HF13" s="510"/>
      <c r="HG13" s="510"/>
      <c r="HH13" s="510"/>
      <c r="HI13" s="510"/>
      <c r="HJ13" s="510"/>
      <c r="HK13" s="510"/>
      <c r="HL13" s="510"/>
      <c r="HM13" s="510"/>
      <c r="HN13" s="510"/>
      <c r="HO13" s="510"/>
      <c r="HP13" s="510"/>
      <c r="HQ13" s="510"/>
      <c r="HR13" s="510"/>
      <c r="HS13" s="510"/>
      <c r="HT13" s="510"/>
      <c r="HU13" s="510"/>
      <c r="HV13" s="510"/>
    </row>
    <row r="14" s="348" customFormat="1" ht="11.5" customHeight="1" spans="1:230">
      <c r="A14" s="538" t="s">
        <v>116</v>
      </c>
      <c r="B14" s="478">
        <v>30861</v>
      </c>
      <c r="C14" s="478">
        <v>31801</v>
      </c>
      <c r="D14" s="479">
        <f t="shared" si="1"/>
        <v>3.04591555685169</v>
      </c>
      <c r="E14" s="478">
        <f t="shared" si="2"/>
        <v>940</v>
      </c>
      <c r="F14" s="537"/>
      <c r="G14" s="481" t="s">
        <v>36</v>
      </c>
      <c r="H14" s="536">
        <v>131645</v>
      </c>
      <c r="I14" s="536">
        <v>131848</v>
      </c>
      <c r="J14" s="482">
        <v>141595</v>
      </c>
      <c r="K14" s="479">
        <f t="shared" si="3"/>
        <v>7.55820578069809</v>
      </c>
      <c r="L14" s="478">
        <f t="shared" si="0"/>
        <v>9950</v>
      </c>
      <c r="M14" s="551"/>
      <c r="N14" s="510"/>
      <c r="O14" s="510"/>
      <c r="P14" s="510"/>
      <c r="Q14" s="510"/>
      <c r="R14" s="510"/>
      <c r="S14" s="510"/>
      <c r="T14" s="510"/>
      <c r="U14" s="510"/>
      <c r="V14" s="510"/>
      <c r="W14" s="510"/>
      <c r="X14" s="510"/>
      <c r="Y14" s="510"/>
      <c r="Z14" s="510"/>
      <c r="AA14" s="510"/>
      <c r="AB14" s="510"/>
      <c r="AC14" s="510"/>
      <c r="AD14" s="510"/>
      <c r="AE14" s="510"/>
      <c r="AF14" s="510"/>
      <c r="AG14" s="510"/>
      <c r="AH14" s="510"/>
      <c r="AI14" s="510"/>
      <c r="AJ14" s="510"/>
      <c r="AK14" s="510"/>
      <c r="AL14" s="510"/>
      <c r="AM14" s="510"/>
      <c r="AN14" s="510"/>
      <c r="AO14" s="510"/>
      <c r="AP14" s="510"/>
      <c r="AQ14" s="510"/>
      <c r="AR14" s="510"/>
      <c r="AS14" s="510"/>
      <c r="AT14" s="510"/>
      <c r="AU14" s="510"/>
      <c r="AV14" s="510"/>
      <c r="AW14" s="510"/>
      <c r="AX14" s="510"/>
      <c r="AY14" s="510"/>
      <c r="AZ14" s="510"/>
      <c r="BA14" s="510"/>
      <c r="BB14" s="510"/>
      <c r="BC14" s="510"/>
      <c r="BD14" s="510"/>
      <c r="BE14" s="510"/>
      <c r="BF14" s="510"/>
      <c r="BG14" s="510"/>
      <c r="BH14" s="510"/>
      <c r="BI14" s="510"/>
      <c r="BJ14" s="510"/>
      <c r="BK14" s="510"/>
      <c r="BL14" s="510"/>
      <c r="BM14" s="510"/>
      <c r="BN14" s="510"/>
      <c r="BO14" s="510"/>
      <c r="BP14" s="510"/>
      <c r="BQ14" s="510"/>
      <c r="BR14" s="510"/>
      <c r="BS14" s="510"/>
      <c r="BT14" s="510"/>
      <c r="BU14" s="510"/>
      <c r="BV14" s="510"/>
      <c r="BW14" s="510"/>
      <c r="BX14" s="510"/>
      <c r="BY14" s="510"/>
      <c r="BZ14" s="510"/>
      <c r="CA14" s="510"/>
      <c r="CB14" s="510"/>
      <c r="CC14" s="510"/>
      <c r="CD14" s="510"/>
      <c r="CE14" s="510"/>
      <c r="CF14" s="510"/>
      <c r="CG14" s="510"/>
      <c r="CH14" s="510"/>
      <c r="CI14" s="510"/>
      <c r="CJ14" s="510"/>
      <c r="CK14" s="510"/>
      <c r="CL14" s="510"/>
      <c r="CM14" s="510"/>
      <c r="CN14" s="510"/>
      <c r="CO14" s="510"/>
      <c r="CP14" s="510"/>
      <c r="CQ14" s="510"/>
      <c r="CR14" s="510"/>
      <c r="CS14" s="510"/>
      <c r="CT14" s="510"/>
      <c r="CU14" s="510"/>
      <c r="CV14" s="510"/>
      <c r="CW14" s="510"/>
      <c r="CX14" s="510"/>
      <c r="CY14" s="510"/>
      <c r="CZ14" s="510"/>
      <c r="DA14" s="510"/>
      <c r="DB14" s="510"/>
      <c r="DC14" s="510"/>
      <c r="DD14" s="510"/>
      <c r="DE14" s="510"/>
      <c r="DF14" s="510"/>
      <c r="DG14" s="510"/>
      <c r="DH14" s="510"/>
      <c r="DI14" s="510"/>
      <c r="DJ14" s="510"/>
      <c r="DK14" s="510"/>
      <c r="DL14" s="510"/>
      <c r="DM14" s="510"/>
      <c r="DN14" s="510"/>
      <c r="DO14" s="510"/>
      <c r="DP14" s="510"/>
      <c r="DQ14" s="510"/>
      <c r="DR14" s="510"/>
      <c r="DS14" s="510"/>
      <c r="DT14" s="510"/>
      <c r="DU14" s="510"/>
      <c r="DV14" s="510"/>
      <c r="DW14" s="510"/>
      <c r="DX14" s="510"/>
      <c r="DY14" s="510"/>
      <c r="DZ14" s="510"/>
      <c r="EA14" s="510"/>
      <c r="EB14" s="510"/>
      <c r="EC14" s="510"/>
      <c r="ED14" s="510"/>
      <c r="EE14" s="510"/>
      <c r="EF14" s="510"/>
      <c r="EG14" s="510"/>
      <c r="EH14" s="510"/>
      <c r="EI14" s="510"/>
      <c r="EJ14" s="510"/>
      <c r="EK14" s="510"/>
      <c r="EL14" s="510"/>
      <c r="EM14" s="510"/>
      <c r="EN14" s="510"/>
      <c r="EO14" s="510"/>
      <c r="EP14" s="510"/>
      <c r="EQ14" s="510"/>
      <c r="ER14" s="510"/>
      <c r="ES14" s="510"/>
      <c r="ET14" s="510"/>
      <c r="EU14" s="510"/>
      <c r="EV14" s="510"/>
      <c r="EW14" s="510"/>
      <c r="EX14" s="510"/>
      <c r="EY14" s="510"/>
      <c r="EZ14" s="510"/>
      <c r="FA14" s="510"/>
      <c r="FB14" s="510"/>
      <c r="FC14" s="510"/>
      <c r="FD14" s="510"/>
      <c r="FE14" s="510"/>
      <c r="FF14" s="510"/>
      <c r="FG14" s="510"/>
      <c r="FH14" s="510"/>
      <c r="FI14" s="510"/>
      <c r="FJ14" s="510"/>
      <c r="FK14" s="510"/>
      <c r="FL14" s="510"/>
      <c r="FM14" s="510"/>
      <c r="FN14" s="510"/>
      <c r="FO14" s="510"/>
      <c r="FP14" s="510"/>
      <c r="FQ14" s="510"/>
      <c r="FR14" s="510"/>
      <c r="FS14" s="510"/>
      <c r="FT14" s="510"/>
      <c r="FU14" s="510"/>
      <c r="FV14" s="510"/>
      <c r="FW14" s="510"/>
      <c r="FX14" s="510"/>
      <c r="FY14" s="510"/>
      <c r="FZ14" s="510"/>
      <c r="GA14" s="510"/>
      <c r="GB14" s="510"/>
      <c r="GC14" s="510"/>
      <c r="GD14" s="510"/>
      <c r="GE14" s="510"/>
      <c r="GF14" s="510"/>
      <c r="GG14" s="510"/>
      <c r="GH14" s="510"/>
      <c r="GI14" s="510"/>
      <c r="GJ14" s="510"/>
      <c r="GK14" s="510"/>
      <c r="GL14" s="510"/>
      <c r="GM14" s="510"/>
      <c r="GN14" s="510"/>
      <c r="GO14" s="510"/>
      <c r="GP14" s="510"/>
      <c r="GQ14" s="510"/>
      <c r="GR14" s="510"/>
      <c r="GS14" s="510"/>
      <c r="GT14" s="510"/>
      <c r="GU14" s="510"/>
      <c r="GV14" s="510"/>
      <c r="GW14" s="510"/>
      <c r="GX14" s="510"/>
      <c r="GY14" s="510"/>
      <c r="GZ14" s="510"/>
      <c r="HA14" s="510"/>
      <c r="HB14" s="510"/>
      <c r="HC14" s="510"/>
      <c r="HD14" s="510"/>
      <c r="HE14" s="510"/>
      <c r="HF14" s="510"/>
      <c r="HG14" s="510"/>
      <c r="HH14" s="510"/>
      <c r="HI14" s="510"/>
      <c r="HJ14" s="510"/>
      <c r="HK14" s="510"/>
      <c r="HL14" s="510"/>
      <c r="HM14" s="510"/>
      <c r="HN14" s="510"/>
      <c r="HO14" s="510"/>
      <c r="HP14" s="510"/>
      <c r="HQ14" s="510"/>
      <c r="HR14" s="510"/>
      <c r="HS14" s="510"/>
      <c r="HT14" s="510"/>
      <c r="HU14" s="510"/>
      <c r="HV14" s="510"/>
    </row>
    <row r="15" s="348" customFormat="1" ht="11.5" customHeight="1" spans="1:230">
      <c r="A15" s="538" t="s">
        <v>117</v>
      </c>
      <c r="B15" s="478">
        <v>29298</v>
      </c>
      <c r="C15" s="478">
        <v>31036</v>
      </c>
      <c r="D15" s="479">
        <f t="shared" si="1"/>
        <v>5.93214553894464</v>
      </c>
      <c r="E15" s="478">
        <f t="shared" si="2"/>
        <v>1738</v>
      </c>
      <c r="F15" s="537"/>
      <c r="G15" s="481" t="s">
        <v>37</v>
      </c>
      <c r="H15" s="536">
        <v>303489</v>
      </c>
      <c r="I15" s="536">
        <v>302264</v>
      </c>
      <c r="J15" s="482">
        <v>364391</v>
      </c>
      <c r="K15" s="479">
        <f t="shared" si="3"/>
        <v>20.0672841519791</v>
      </c>
      <c r="L15" s="478">
        <f t="shared" si="0"/>
        <v>60902</v>
      </c>
      <c r="M15" s="551"/>
      <c r="N15" s="510"/>
      <c r="O15" s="510"/>
      <c r="P15" s="510"/>
      <c r="Q15" s="510"/>
      <c r="R15" s="510"/>
      <c r="S15" s="510"/>
      <c r="T15" s="510"/>
      <c r="U15" s="510"/>
      <c r="V15" s="510"/>
      <c r="W15" s="510"/>
      <c r="X15" s="510"/>
      <c r="Y15" s="510"/>
      <c r="Z15" s="510"/>
      <c r="AA15" s="510"/>
      <c r="AB15" s="510"/>
      <c r="AC15" s="510"/>
      <c r="AD15" s="510"/>
      <c r="AE15" s="510"/>
      <c r="AF15" s="510"/>
      <c r="AG15" s="510"/>
      <c r="AH15" s="510"/>
      <c r="AI15" s="510"/>
      <c r="AJ15" s="510"/>
      <c r="AK15" s="510"/>
      <c r="AL15" s="510"/>
      <c r="AM15" s="510"/>
      <c r="AN15" s="510"/>
      <c r="AO15" s="510"/>
      <c r="AP15" s="510"/>
      <c r="AQ15" s="510"/>
      <c r="AR15" s="510"/>
      <c r="AS15" s="510"/>
      <c r="AT15" s="510"/>
      <c r="AU15" s="510"/>
      <c r="AV15" s="510"/>
      <c r="AW15" s="510"/>
      <c r="AX15" s="510"/>
      <c r="AY15" s="510"/>
      <c r="AZ15" s="510"/>
      <c r="BA15" s="510"/>
      <c r="BB15" s="510"/>
      <c r="BC15" s="510"/>
      <c r="BD15" s="510"/>
      <c r="BE15" s="510"/>
      <c r="BF15" s="510"/>
      <c r="BG15" s="510"/>
      <c r="BH15" s="510"/>
      <c r="BI15" s="510"/>
      <c r="BJ15" s="510"/>
      <c r="BK15" s="510"/>
      <c r="BL15" s="510"/>
      <c r="BM15" s="510"/>
      <c r="BN15" s="510"/>
      <c r="BO15" s="510"/>
      <c r="BP15" s="510"/>
      <c r="BQ15" s="510"/>
      <c r="BR15" s="510"/>
      <c r="BS15" s="510"/>
      <c r="BT15" s="510"/>
      <c r="BU15" s="510"/>
      <c r="BV15" s="510"/>
      <c r="BW15" s="510"/>
      <c r="BX15" s="510"/>
      <c r="BY15" s="510"/>
      <c r="BZ15" s="510"/>
      <c r="CA15" s="510"/>
      <c r="CB15" s="510"/>
      <c r="CC15" s="510"/>
      <c r="CD15" s="510"/>
      <c r="CE15" s="510"/>
      <c r="CF15" s="510"/>
      <c r="CG15" s="510"/>
      <c r="CH15" s="510"/>
      <c r="CI15" s="510"/>
      <c r="CJ15" s="510"/>
      <c r="CK15" s="510"/>
      <c r="CL15" s="510"/>
      <c r="CM15" s="510"/>
      <c r="CN15" s="510"/>
      <c r="CO15" s="510"/>
      <c r="CP15" s="510"/>
      <c r="CQ15" s="510"/>
      <c r="CR15" s="510"/>
      <c r="CS15" s="510"/>
      <c r="CT15" s="510"/>
      <c r="CU15" s="510"/>
      <c r="CV15" s="510"/>
      <c r="CW15" s="510"/>
      <c r="CX15" s="510"/>
      <c r="CY15" s="510"/>
      <c r="CZ15" s="510"/>
      <c r="DA15" s="510"/>
      <c r="DB15" s="510"/>
      <c r="DC15" s="510"/>
      <c r="DD15" s="510"/>
      <c r="DE15" s="510"/>
      <c r="DF15" s="510"/>
      <c r="DG15" s="510"/>
      <c r="DH15" s="510"/>
      <c r="DI15" s="510"/>
      <c r="DJ15" s="510"/>
      <c r="DK15" s="510"/>
      <c r="DL15" s="510"/>
      <c r="DM15" s="510"/>
      <c r="DN15" s="510"/>
      <c r="DO15" s="510"/>
      <c r="DP15" s="510"/>
      <c r="DQ15" s="510"/>
      <c r="DR15" s="510"/>
      <c r="DS15" s="510"/>
      <c r="DT15" s="510"/>
      <c r="DU15" s="510"/>
      <c r="DV15" s="510"/>
      <c r="DW15" s="510"/>
      <c r="DX15" s="510"/>
      <c r="DY15" s="510"/>
      <c r="DZ15" s="510"/>
      <c r="EA15" s="510"/>
      <c r="EB15" s="510"/>
      <c r="EC15" s="510"/>
      <c r="ED15" s="510"/>
      <c r="EE15" s="510"/>
      <c r="EF15" s="510"/>
      <c r="EG15" s="510"/>
      <c r="EH15" s="510"/>
      <c r="EI15" s="510"/>
      <c r="EJ15" s="510"/>
      <c r="EK15" s="510"/>
      <c r="EL15" s="510"/>
      <c r="EM15" s="510"/>
      <c r="EN15" s="510"/>
      <c r="EO15" s="510"/>
      <c r="EP15" s="510"/>
      <c r="EQ15" s="510"/>
      <c r="ER15" s="510"/>
      <c r="ES15" s="510"/>
      <c r="ET15" s="510"/>
      <c r="EU15" s="510"/>
      <c r="EV15" s="510"/>
      <c r="EW15" s="510"/>
      <c r="EX15" s="510"/>
      <c r="EY15" s="510"/>
      <c r="EZ15" s="510"/>
      <c r="FA15" s="510"/>
      <c r="FB15" s="510"/>
      <c r="FC15" s="510"/>
      <c r="FD15" s="510"/>
      <c r="FE15" s="510"/>
      <c r="FF15" s="510"/>
      <c r="FG15" s="510"/>
      <c r="FH15" s="510"/>
      <c r="FI15" s="510"/>
      <c r="FJ15" s="510"/>
      <c r="FK15" s="510"/>
      <c r="FL15" s="510"/>
      <c r="FM15" s="510"/>
      <c r="FN15" s="510"/>
      <c r="FO15" s="510"/>
      <c r="FP15" s="510"/>
      <c r="FQ15" s="510"/>
      <c r="FR15" s="510"/>
      <c r="FS15" s="510"/>
      <c r="FT15" s="510"/>
      <c r="FU15" s="510"/>
      <c r="FV15" s="510"/>
      <c r="FW15" s="510"/>
      <c r="FX15" s="510"/>
      <c r="FY15" s="510"/>
      <c r="FZ15" s="510"/>
      <c r="GA15" s="510"/>
      <c r="GB15" s="510"/>
      <c r="GC15" s="510"/>
      <c r="GD15" s="510"/>
      <c r="GE15" s="510"/>
      <c r="GF15" s="510"/>
      <c r="GG15" s="510"/>
      <c r="GH15" s="510"/>
      <c r="GI15" s="510"/>
      <c r="GJ15" s="510"/>
      <c r="GK15" s="510"/>
      <c r="GL15" s="510"/>
      <c r="GM15" s="510"/>
      <c r="GN15" s="510"/>
      <c r="GO15" s="510"/>
      <c r="GP15" s="510"/>
      <c r="GQ15" s="510"/>
      <c r="GR15" s="510"/>
      <c r="GS15" s="510"/>
      <c r="GT15" s="510"/>
      <c r="GU15" s="510"/>
      <c r="GV15" s="510"/>
      <c r="GW15" s="510"/>
      <c r="GX15" s="510"/>
      <c r="GY15" s="510"/>
      <c r="GZ15" s="510"/>
      <c r="HA15" s="510"/>
      <c r="HB15" s="510"/>
      <c r="HC15" s="510"/>
      <c r="HD15" s="510"/>
      <c r="HE15" s="510"/>
      <c r="HF15" s="510"/>
      <c r="HG15" s="510"/>
      <c r="HH15" s="510"/>
      <c r="HI15" s="510"/>
      <c r="HJ15" s="510"/>
      <c r="HK15" s="510"/>
      <c r="HL15" s="510"/>
      <c r="HM15" s="510"/>
      <c r="HN15" s="510"/>
      <c r="HO15" s="510"/>
      <c r="HP15" s="510"/>
      <c r="HQ15" s="510"/>
      <c r="HR15" s="510"/>
      <c r="HS15" s="510"/>
      <c r="HT15" s="510"/>
      <c r="HU15" s="510"/>
      <c r="HV15" s="510"/>
    </row>
    <row r="16" s="348" customFormat="1" ht="11.5" customHeight="1" spans="1:230">
      <c r="A16" s="538" t="s">
        <v>118</v>
      </c>
      <c r="B16" s="478">
        <v>32281</v>
      </c>
      <c r="C16" s="478">
        <v>33000</v>
      </c>
      <c r="D16" s="479">
        <f t="shared" si="1"/>
        <v>2.2273163780552</v>
      </c>
      <c r="E16" s="478">
        <f t="shared" si="2"/>
        <v>719</v>
      </c>
      <c r="F16" s="537"/>
      <c r="G16" s="481" t="s">
        <v>38</v>
      </c>
      <c r="H16" s="536">
        <v>198392</v>
      </c>
      <c r="I16" s="536">
        <v>226136</v>
      </c>
      <c r="J16" s="482">
        <v>240970</v>
      </c>
      <c r="K16" s="479">
        <f t="shared" si="3"/>
        <v>21.4615508689867</v>
      </c>
      <c r="L16" s="478">
        <f t="shared" si="0"/>
        <v>42578</v>
      </c>
      <c r="M16" s="551"/>
      <c r="N16" s="510"/>
      <c r="O16" s="510"/>
      <c r="P16" s="510"/>
      <c r="Q16" s="510"/>
      <c r="R16" s="510"/>
      <c r="S16" s="510"/>
      <c r="T16" s="510"/>
      <c r="U16" s="510"/>
      <c r="V16" s="510"/>
      <c r="W16" s="510"/>
      <c r="X16" s="510"/>
      <c r="Y16" s="510"/>
      <c r="Z16" s="510"/>
      <c r="AA16" s="510"/>
      <c r="AB16" s="510"/>
      <c r="AC16" s="510"/>
      <c r="AD16" s="510"/>
      <c r="AE16" s="510"/>
      <c r="AF16" s="510"/>
      <c r="AG16" s="510"/>
      <c r="AH16" s="510"/>
      <c r="AI16" s="510"/>
      <c r="AJ16" s="510"/>
      <c r="AK16" s="510"/>
      <c r="AL16" s="510"/>
      <c r="AM16" s="510"/>
      <c r="AN16" s="510"/>
      <c r="AO16" s="510"/>
      <c r="AP16" s="510"/>
      <c r="AQ16" s="510"/>
      <c r="AR16" s="510"/>
      <c r="AS16" s="510"/>
      <c r="AT16" s="510"/>
      <c r="AU16" s="510"/>
      <c r="AV16" s="510"/>
      <c r="AW16" s="510"/>
      <c r="AX16" s="510"/>
      <c r="AY16" s="510"/>
      <c r="AZ16" s="510"/>
      <c r="BA16" s="510"/>
      <c r="BB16" s="510"/>
      <c r="BC16" s="510"/>
      <c r="BD16" s="510"/>
      <c r="BE16" s="510"/>
      <c r="BF16" s="510"/>
      <c r="BG16" s="510"/>
      <c r="BH16" s="510"/>
      <c r="BI16" s="510"/>
      <c r="BJ16" s="510"/>
      <c r="BK16" s="510"/>
      <c r="BL16" s="510"/>
      <c r="BM16" s="510"/>
      <c r="BN16" s="510"/>
      <c r="BO16" s="510"/>
      <c r="BP16" s="510"/>
      <c r="BQ16" s="510"/>
      <c r="BR16" s="510"/>
      <c r="BS16" s="510"/>
      <c r="BT16" s="510"/>
      <c r="BU16" s="510"/>
      <c r="BV16" s="510"/>
      <c r="BW16" s="510"/>
      <c r="BX16" s="510"/>
      <c r="BY16" s="510"/>
      <c r="BZ16" s="510"/>
      <c r="CA16" s="510"/>
      <c r="CB16" s="510"/>
      <c r="CC16" s="510"/>
      <c r="CD16" s="510"/>
      <c r="CE16" s="510"/>
      <c r="CF16" s="510"/>
      <c r="CG16" s="510"/>
      <c r="CH16" s="510"/>
      <c r="CI16" s="510"/>
      <c r="CJ16" s="510"/>
      <c r="CK16" s="510"/>
      <c r="CL16" s="510"/>
      <c r="CM16" s="510"/>
      <c r="CN16" s="510"/>
      <c r="CO16" s="510"/>
      <c r="CP16" s="510"/>
      <c r="CQ16" s="510"/>
      <c r="CR16" s="510"/>
      <c r="CS16" s="510"/>
      <c r="CT16" s="510"/>
      <c r="CU16" s="510"/>
      <c r="CV16" s="510"/>
      <c r="CW16" s="510"/>
      <c r="CX16" s="510"/>
      <c r="CY16" s="510"/>
      <c r="CZ16" s="510"/>
      <c r="DA16" s="510"/>
      <c r="DB16" s="510"/>
      <c r="DC16" s="510"/>
      <c r="DD16" s="510"/>
      <c r="DE16" s="510"/>
      <c r="DF16" s="510"/>
      <c r="DG16" s="510"/>
      <c r="DH16" s="510"/>
      <c r="DI16" s="510"/>
      <c r="DJ16" s="510"/>
      <c r="DK16" s="510"/>
      <c r="DL16" s="510"/>
      <c r="DM16" s="510"/>
      <c r="DN16" s="510"/>
      <c r="DO16" s="510"/>
      <c r="DP16" s="510"/>
      <c r="DQ16" s="510"/>
      <c r="DR16" s="510"/>
      <c r="DS16" s="510"/>
      <c r="DT16" s="510"/>
      <c r="DU16" s="510"/>
      <c r="DV16" s="510"/>
      <c r="DW16" s="510"/>
      <c r="DX16" s="510"/>
      <c r="DY16" s="510"/>
      <c r="DZ16" s="510"/>
      <c r="EA16" s="510"/>
      <c r="EB16" s="510"/>
      <c r="EC16" s="510"/>
      <c r="ED16" s="510"/>
      <c r="EE16" s="510"/>
      <c r="EF16" s="510"/>
      <c r="EG16" s="510"/>
      <c r="EH16" s="510"/>
      <c r="EI16" s="510"/>
      <c r="EJ16" s="510"/>
      <c r="EK16" s="510"/>
      <c r="EL16" s="510"/>
      <c r="EM16" s="510"/>
      <c r="EN16" s="510"/>
      <c r="EO16" s="510"/>
      <c r="EP16" s="510"/>
      <c r="EQ16" s="510"/>
      <c r="ER16" s="510"/>
      <c r="ES16" s="510"/>
      <c r="ET16" s="510"/>
      <c r="EU16" s="510"/>
      <c r="EV16" s="510"/>
      <c r="EW16" s="510"/>
      <c r="EX16" s="510"/>
      <c r="EY16" s="510"/>
      <c r="EZ16" s="510"/>
      <c r="FA16" s="510"/>
      <c r="FB16" s="510"/>
      <c r="FC16" s="510"/>
      <c r="FD16" s="510"/>
      <c r="FE16" s="510"/>
      <c r="FF16" s="510"/>
      <c r="FG16" s="510"/>
      <c r="FH16" s="510"/>
      <c r="FI16" s="510"/>
      <c r="FJ16" s="510"/>
      <c r="FK16" s="510"/>
      <c r="FL16" s="510"/>
      <c r="FM16" s="510"/>
      <c r="FN16" s="510"/>
      <c r="FO16" s="510"/>
      <c r="FP16" s="510"/>
      <c r="FQ16" s="510"/>
      <c r="FR16" s="510"/>
      <c r="FS16" s="510"/>
      <c r="FT16" s="510"/>
      <c r="FU16" s="510"/>
      <c r="FV16" s="510"/>
      <c r="FW16" s="510"/>
      <c r="FX16" s="510"/>
      <c r="FY16" s="510"/>
      <c r="FZ16" s="510"/>
      <c r="GA16" s="510"/>
      <c r="GB16" s="510"/>
      <c r="GC16" s="510"/>
      <c r="GD16" s="510"/>
      <c r="GE16" s="510"/>
      <c r="GF16" s="510"/>
      <c r="GG16" s="510"/>
      <c r="GH16" s="510"/>
      <c r="GI16" s="510"/>
      <c r="GJ16" s="510"/>
      <c r="GK16" s="510"/>
      <c r="GL16" s="510"/>
      <c r="GM16" s="510"/>
      <c r="GN16" s="510"/>
      <c r="GO16" s="510"/>
      <c r="GP16" s="510"/>
      <c r="GQ16" s="510"/>
      <c r="GR16" s="510"/>
      <c r="GS16" s="510"/>
      <c r="GT16" s="510"/>
      <c r="GU16" s="510"/>
      <c r="GV16" s="510"/>
      <c r="GW16" s="510"/>
      <c r="GX16" s="510"/>
      <c r="GY16" s="510"/>
      <c r="GZ16" s="510"/>
      <c r="HA16" s="510"/>
      <c r="HB16" s="510"/>
      <c r="HC16" s="510"/>
      <c r="HD16" s="510"/>
      <c r="HE16" s="510"/>
      <c r="HF16" s="510"/>
      <c r="HG16" s="510"/>
      <c r="HH16" s="510"/>
      <c r="HI16" s="510"/>
      <c r="HJ16" s="510"/>
      <c r="HK16" s="510"/>
      <c r="HL16" s="510"/>
      <c r="HM16" s="510"/>
      <c r="HN16" s="510"/>
      <c r="HO16" s="510"/>
      <c r="HP16" s="510"/>
      <c r="HQ16" s="510"/>
      <c r="HR16" s="510"/>
      <c r="HS16" s="510"/>
      <c r="HT16" s="510"/>
      <c r="HU16" s="510"/>
      <c r="HV16" s="510"/>
    </row>
    <row r="17" s="348" customFormat="1" ht="11.5" customHeight="1" spans="1:230">
      <c r="A17" s="535"/>
      <c r="B17" s="489"/>
      <c r="C17" s="489"/>
      <c r="D17" s="479"/>
      <c r="E17" s="488"/>
      <c r="F17" s="537"/>
      <c r="G17" s="481" t="s">
        <v>39</v>
      </c>
      <c r="H17" s="536">
        <v>84864</v>
      </c>
      <c r="I17" s="536">
        <v>91357</v>
      </c>
      <c r="J17" s="482">
        <v>97878</v>
      </c>
      <c r="K17" s="479">
        <f t="shared" si="3"/>
        <v>15.3351244343891</v>
      </c>
      <c r="L17" s="478">
        <f t="shared" si="0"/>
        <v>13014</v>
      </c>
      <c r="M17" s="551"/>
      <c r="N17" s="510"/>
      <c r="O17" s="510"/>
      <c r="P17" s="510"/>
      <c r="Q17" s="510"/>
      <c r="R17" s="510"/>
      <c r="S17" s="510"/>
      <c r="T17" s="510"/>
      <c r="U17" s="510"/>
      <c r="V17" s="510"/>
      <c r="W17" s="510"/>
      <c r="X17" s="510"/>
      <c r="Y17" s="510"/>
      <c r="Z17" s="510"/>
      <c r="AA17" s="510"/>
      <c r="AB17" s="510"/>
      <c r="AC17" s="510"/>
      <c r="AD17" s="510"/>
      <c r="AE17" s="510"/>
      <c r="AF17" s="510"/>
      <c r="AG17" s="510"/>
      <c r="AH17" s="510"/>
      <c r="AI17" s="510"/>
      <c r="AJ17" s="510"/>
      <c r="AK17" s="510"/>
      <c r="AL17" s="510"/>
      <c r="AM17" s="510"/>
      <c r="AN17" s="510"/>
      <c r="AO17" s="510"/>
      <c r="AP17" s="510"/>
      <c r="AQ17" s="510"/>
      <c r="AR17" s="510"/>
      <c r="AS17" s="510"/>
      <c r="AT17" s="510"/>
      <c r="AU17" s="510"/>
      <c r="AV17" s="510"/>
      <c r="AW17" s="510"/>
      <c r="AX17" s="510"/>
      <c r="AY17" s="510"/>
      <c r="AZ17" s="510"/>
      <c r="BA17" s="510"/>
      <c r="BB17" s="510"/>
      <c r="BC17" s="510"/>
      <c r="BD17" s="510"/>
      <c r="BE17" s="510"/>
      <c r="BF17" s="510"/>
      <c r="BG17" s="510"/>
      <c r="BH17" s="510"/>
      <c r="BI17" s="510"/>
      <c r="BJ17" s="510"/>
      <c r="BK17" s="510"/>
      <c r="BL17" s="510"/>
      <c r="BM17" s="510"/>
      <c r="BN17" s="510"/>
      <c r="BO17" s="510"/>
      <c r="BP17" s="510"/>
      <c r="BQ17" s="510"/>
      <c r="BR17" s="510"/>
      <c r="BS17" s="510"/>
      <c r="BT17" s="510"/>
      <c r="BU17" s="510"/>
      <c r="BV17" s="510"/>
      <c r="BW17" s="510"/>
      <c r="BX17" s="510"/>
      <c r="BY17" s="510"/>
      <c r="BZ17" s="510"/>
      <c r="CA17" s="510"/>
      <c r="CB17" s="510"/>
      <c r="CC17" s="510"/>
      <c r="CD17" s="510"/>
      <c r="CE17" s="510"/>
      <c r="CF17" s="510"/>
      <c r="CG17" s="510"/>
      <c r="CH17" s="510"/>
      <c r="CI17" s="510"/>
      <c r="CJ17" s="510"/>
      <c r="CK17" s="510"/>
      <c r="CL17" s="510"/>
      <c r="CM17" s="510"/>
      <c r="CN17" s="510"/>
      <c r="CO17" s="510"/>
      <c r="CP17" s="510"/>
      <c r="CQ17" s="510"/>
      <c r="CR17" s="510"/>
      <c r="CS17" s="510"/>
      <c r="CT17" s="510"/>
      <c r="CU17" s="510"/>
      <c r="CV17" s="510"/>
      <c r="CW17" s="510"/>
      <c r="CX17" s="510"/>
      <c r="CY17" s="510"/>
      <c r="CZ17" s="510"/>
      <c r="DA17" s="510"/>
      <c r="DB17" s="510"/>
      <c r="DC17" s="510"/>
      <c r="DD17" s="510"/>
      <c r="DE17" s="510"/>
      <c r="DF17" s="510"/>
      <c r="DG17" s="510"/>
      <c r="DH17" s="510"/>
      <c r="DI17" s="510"/>
      <c r="DJ17" s="510"/>
      <c r="DK17" s="510"/>
      <c r="DL17" s="510"/>
      <c r="DM17" s="510"/>
      <c r="DN17" s="510"/>
      <c r="DO17" s="510"/>
      <c r="DP17" s="510"/>
      <c r="DQ17" s="510"/>
      <c r="DR17" s="510"/>
      <c r="DS17" s="510"/>
      <c r="DT17" s="510"/>
      <c r="DU17" s="510"/>
      <c r="DV17" s="510"/>
      <c r="DW17" s="510"/>
      <c r="DX17" s="510"/>
      <c r="DY17" s="510"/>
      <c r="DZ17" s="510"/>
      <c r="EA17" s="510"/>
      <c r="EB17" s="510"/>
      <c r="EC17" s="510"/>
      <c r="ED17" s="510"/>
      <c r="EE17" s="510"/>
      <c r="EF17" s="510"/>
      <c r="EG17" s="510"/>
      <c r="EH17" s="510"/>
      <c r="EI17" s="510"/>
      <c r="EJ17" s="510"/>
      <c r="EK17" s="510"/>
      <c r="EL17" s="510"/>
      <c r="EM17" s="510"/>
      <c r="EN17" s="510"/>
      <c r="EO17" s="510"/>
      <c r="EP17" s="510"/>
      <c r="EQ17" s="510"/>
      <c r="ER17" s="510"/>
      <c r="ES17" s="510"/>
      <c r="ET17" s="510"/>
      <c r="EU17" s="510"/>
      <c r="EV17" s="510"/>
      <c r="EW17" s="510"/>
      <c r="EX17" s="510"/>
      <c r="EY17" s="510"/>
      <c r="EZ17" s="510"/>
      <c r="FA17" s="510"/>
      <c r="FB17" s="510"/>
      <c r="FC17" s="510"/>
      <c r="FD17" s="510"/>
      <c r="FE17" s="510"/>
      <c r="FF17" s="510"/>
      <c r="FG17" s="510"/>
      <c r="FH17" s="510"/>
      <c r="FI17" s="510"/>
      <c r="FJ17" s="510"/>
      <c r="FK17" s="510"/>
      <c r="FL17" s="510"/>
      <c r="FM17" s="510"/>
      <c r="FN17" s="510"/>
      <c r="FO17" s="510"/>
      <c r="FP17" s="510"/>
      <c r="FQ17" s="510"/>
      <c r="FR17" s="510"/>
      <c r="FS17" s="510"/>
      <c r="FT17" s="510"/>
      <c r="FU17" s="510"/>
      <c r="FV17" s="510"/>
      <c r="FW17" s="510"/>
      <c r="FX17" s="510"/>
      <c r="FY17" s="510"/>
      <c r="FZ17" s="510"/>
      <c r="GA17" s="510"/>
      <c r="GB17" s="510"/>
      <c r="GC17" s="510"/>
      <c r="GD17" s="510"/>
      <c r="GE17" s="510"/>
      <c r="GF17" s="510"/>
      <c r="GG17" s="510"/>
      <c r="GH17" s="510"/>
      <c r="GI17" s="510"/>
      <c r="GJ17" s="510"/>
      <c r="GK17" s="510"/>
      <c r="GL17" s="510"/>
      <c r="GM17" s="510"/>
      <c r="GN17" s="510"/>
      <c r="GO17" s="510"/>
      <c r="GP17" s="510"/>
      <c r="GQ17" s="510"/>
      <c r="GR17" s="510"/>
      <c r="GS17" s="510"/>
      <c r="GT17" s="510"/>
      <c r="GU17" s="510"/>
      <c r="GV17" s="510"/>
      <c r="GW17" s="510"/>
      <c r="GX17" s="510"/>
      <c r="GY17" s="510"/>
      <c r="GZ17" s="510"/>
      <c r="HA17" s="510"/>
      <c r="HB17" s="510"/>
      <c r="HC17" s="510"/>
      <c r="HD17" s="510"/>
      <c r="HE17" s="510"/>
      <c r="HF17" s="510"/>
      <c r="HG17" s="510"/>
      <c r="HH17" s="510"/>
      <c r="HI17" s="510"/>
      <c r="HJ17" s="510"/>
      <c r="HK17" s="510"/>
      <c r="HL17" s="510"/>
      <c r="HM17" s="510"/>
      <c r="HN17" s="510"/>
      <c r="HO17" s="510"/>
      <c r="HP17" s="510"/>
      <c r="HQ17" s="510"/>
      <c r="HR17" s="510"/>
      <c r="HS17" s="510"/>
      <c r="HT17" s="510"/>
      <c r="HU17" s="510"/>
      <c r="HV17" s="510"/>
    </row>
    <row r="18" s="348" customFormat="1" ht="11.5" customHeight="1" spans="1:230">
      <c r="A18" s="535"/>
      <c r="B18" s="489"/>
      <c r="C18" s="489"/>
      <c r="D18" s="479"/>
      <c r="E18" s="488"/>
      <c r="F18" s="537"/>
      <c r="G18" s="481" t="s">
        <v>40</v>
      </c>
      <c r="H18" s="536">
        <v>69829</v>
      </c>
      <c r="I18" s="536">
        <v>43248</v>
      </c>
      <c r="J18" s="482">
        <f>SUM(J19:J22)</f>
        <v>70869</v>
      </c>
      <c r="K18" s="479">
        <f t="shared" si="3"/>
        <v>1.48935256125678</v>
      </c>
      <c r="L18" s="478">
        <f t="shared" si="0"/>
        <v>1040</v>
      </c>
      <c r="M18" s="551"/>
      <c r="N18" s="510"/>
      <c r="O18" s="510"/>
      <c r="P18" s="510"/>
      <c r="Q18" s="510"/>
      <c r="R18" s="510"/>
      <c r="S18" s="510"/>
      <c r="T18" s="510"/>
      <c r="U18" s="510"/>
      <c r="V18" s="510"/>
      <c r="W18" s="510"/>
      <c r="X18" s="510"/>
      <c r="Y18" s="510"/>
      <c r="Z18" s="510"/>
      <c r="AA18" s="510"/>
      <c r="AB18" s="510"/>
      <c r="AC18" s="510"/>
      <c r="AD18" s="510"/>
      <c r="AE18" s="510"/>
      <c r="AF18" s="510"/>
      <c r="AG18" s="510"/>
      <c r="AH18" s="510"/>
      <c r="AI18" s="510"/>
      <c r="AJ18" s="510"/>
      <c r="AK18" s="510"/>
      <c r="AL18" s="510"/>
      <c r="AM18" s="510"/>
      <c r="AN18" s="510"/>
      <c r="AO18" s="510"/>
      <c r="AP18" s="510"/>
      <c r="AQ18" s="510"/>
      <c r="AR18" s="510"/>
      <c r="AS18" s="510"/>
      <c r="AT18" s="510"/>
      <c r="AU18" s="510"/>
      <c r="AV18" s="510"/>
      <c r="AW18" s="510"/>
      <c r="AX18" s="510"/>
      <c r="AY18" s="510"/>
      <c r="AZ18" s="510"/>
      <c r="BA18" s="510"/>
      <c r="BB18" s="510"/>
      <c r="BC18" s="510"/>
      <c r="BD18" s="510"/>
      <c r="BE18" s="510"/>
      <c r="BF18" s="510"/>
      <c r="BG18" s="510"/>
      <c r="BH18" s="510"/>
      <c r="BI18" s="510"/>
      <c r="BJ18" s="510"/>
      <c r="BK18" s="510"/>
      <c r="BL18" s="510"/>
      <c r="BM18" s="510"/>
      <c r="BN18" s="510"/>
      <c r="BO18" s="510"/>
      <c r="BP18" s="510"/>
      <c r="BQ18" s="510"/>
      <c r="BR18" s="510"/>
      <c r="BS18" s="510"/>
      <c r="BT18" s="510"/>
      <c r="BU18" s="510"/>
      <c r="BV18" s="510"/>
      <c r="BW18" s="510"/>
      <c r="BX18" s="510"/>
      <c r="BY18" s="510"/>
      <c r="BZ18" s="510"/>
      <c r="CA18" s="510"/>
      <c r="CB18" s="510"/>
      <c r="CC18" s="510"/>
      <c r="CD18" s="510"/>
      <c r="CE18" s="510"/>
      <c r="CF18" s="510"/>
      <c r="CG18" s="510"/>
      <c r="CH18" s="510"/>
      <c r="CI18" s="510"/>
      <c r="CJ18" s="510"/>
      <c r="CK18" s="510"/>
      <c r="CL18" s="510"/>
      <c r="CM18" s="510"/>
      <c r="CN18" s="510"/>
      <c r="CO18" s="510"/>
      <c r="CP18" s="510"/>
      <c r="CQ18" s="510"/>
      <c r="CR18" s="510"/>
      <c r="CS18" s="510"/>
      <c r="CT18" s="510"/>
      <c r="CU18" s="510"/>
      <c r="CV18" s="510"/>
      <c r="CW18" s="510"/>
      <c r="CX18" s="510"/>
      <c r="CY18" s="510"/>
      <c r="CZ18" s="510"/>
      <c r="DA18" s="510"/>
      <c r="DB18" s="510"/>
      <c r="DC18" s="510"/>
      <c r="DD18" s="510"/>
      <c r="DE18" s="510"/>
      <c r="DF18" s="510"/>
      <c r="DG18" s="510"/>
      <c r="DH18" s="510"/>
      <c r="DI18" s="510"/>
      <c r="DJ18" s="510"/>
      <c r="DK18" s="510"/>
      <c r="DL18" s="510"/>
      <c r="DM18" s="510"/>
      <c r="DN18" s="510"/>
      <c r="DO18" s="510"/>
      <c r="DP18" s="510"/>
      <c r="DQ18" s="510"/>
      <c r="DR18" s="510"/>
      <c r="DS18" s="510"/>
      <c r="DT18" s="510"/>
      <c r="DU18" s="510"/>
      <c r="DV18" s="510"/>
      <c r="DW18" s="510"/>
      <c r="DX18" s="510"/>
      <c r="DY18" s="510"/>
      <c r="DZ18" s="510"/>
      <c r="EA18" s="510"/>
      <c r="EB18" s="510"/>
      <c r="EC18" s="510"/>
      <c r="ED18" s="510"/>
      <c r="EE18" s="510"/>
      <c r="EF18" s="510"/>
      <c r="EG18" s="510"/>
      <c r="EH18" s="510"/>
      <c r="EI18" s="510"/>
      <c r="EJ18" s="510"/>
      <c r="EK18" s="510"/>
      <c r="EL18" s="510"/>
      <c r="EM18" s="510"/>
      <c r="EN18" s="510"/>
      <c r="EO18" s="510"/>
      <c r="EP18" s="510"/>
      <c r="EQ18" s="510"/>
      <c r="ER18" s="510"/>
      <c r="ES18" s="510"/>
      <c r="ET18" s="510"/>
      <c r="EU18" s="510"/>
      <c r="EV18" s="510"/>
      <c r="EW18" s="510"/>
      <c r="EX18" s="510"/>
      <c r="EY18" s="510"/>
      <c r="EZ18" s="510"/>
      <c r="FA18" s="510"/>
      <c r="FB18" s="510"/>
      <c r="FC18" s="510"/>
      <c r="FD18" s="510"/>
      <c r="FE18" s="510"/>
      <c r="FF18" s="510"/>
      <c r="FG18" s="510"/>
      <c r="FH18" s="510"/>
      <c r="FI18" s="510"/>
      <c r="FJ18" s="510"/>
      <c r="FK18" s="510"/>
      <c r="FL18" s="510"/>
      <c r="FM18" s="510"/>
      <c r="FN18" s="510"/>
      <c r="FO18" s="510"/>
      <c r="FP18" s="510"/>
      <c r="FQ18" s="510"/>
      <c r="FR18" s="510"/>
      <c r="FS18" s="510"/>
      <c r="FT18" s="510"/>
      <c r="FU18" s="510"/>
      <c r="FV18" s="510"/>
      <c r="FW18" s="510"/>
      <c r="FX18" s="510"/>
      <c r="FY18" s="510"/>
      <c r="FZ18" s="510"/>
      <c r="GA18" s="510"/>
      <c r="GB18" s="510"/>
      <c r="GC18" s="510"/>
      <c r="GD18" s="510"/>
      <c r="GE18" s="510"/>
      <c r="GF18" s="510"/>
      <c r="GG18" s="510"/>
      <c r="GH18" s="510"/>
      <c r="GI18" s="510"/>
      <c r="GJ18" s="510"/>
      <c r="GK18" s="510"/>
      <c r="GL18" s="510"/>
      <c r="GM18" s="510"/>
      <c r="GN18" s="510"/>
      <c r="GO18" s="510"/>
      <c r="GP18" s="510"/>
      <c r="GQ18" s="510"/>
      <c r="GR18" s="510"/>
      <c r="GS18" s="510"/>
      <c r="GT18" s="510"/>
      <c r="GU18" s="510"/>
      <c r="GV18" s="510"/>
      <c r="GW18" s="510"/>
      <c r="GX18" s="510"/>
      <c r="GY18" s="510"/>
      <c r="GZ18" s="510"/>
      <c r="HA18" s="510"/>
      <c r="HB18" s="510"/>
      <c r="HC18" s="510"/>
      <c r="HD18" s="510"/>
      <c r="HE18" s="510"/>
      <c r="HF18" s="510"/>
      <c r="HG18" s="510"/>
      <c r="HH18" s="510"/>
      <c r="HI18" s="510"/>
      <c r="HJ18" s="510"/>
      <c r="HK18" s="510"/>
      <c r="HL18" s="510"/>
      <c r="HM18" s="510"/>
      <c r="HN18" s="510"/>
      <c r="HO18" s="510"/>
      <c r="HP18" s="510"/>
      <c r="HQ18" s="510"/>
      <c r="HR18" s="510"/>
      <c r="HS18" s="510"/>
      <c r="HT18" s="510"/>
      <c r="HU18" s="510"/>
      <c r="HV18" s="510"/>
    </row>
    <row r="19" s="532" customFormat="1" ht="11.5" hidden="1" customHeight="1" spans="1:230">
      <c r="A19" s="539"/>
      <c r="B19" s="540"/>
      <c r="C19" s="540"/>
      <c r="D19" s="492"/>
      <c r="E19" s="493"/>
      <c r="F19" s="537"/>
      <c r="G19" s="494" t="s">
        <v>119</v>
      </c>
      <c r="H19" s="541">
        <v>35660</v>
      </c>
      <c r="I19" s="541">
        <v>28091</v>
      </c>
      <c r="J19" s="495">
        <v>42255</v>
      </c>
      <c r="K19" s="492">
        <f t="shared" si="3"/>
        <v>18.4941110487942</v>
      </c>
      <c r="L19" s="526">
        <f t="shared" si="0"/>
        <v>6595</v>
      </c>
      <c r="M19" s="551"/>
      <c r="N19" s="528"/>
      <c r="O19" s="528"/>
      <c r="P19" s="528"/>
      <c r="Q19" s="528"/>
      <c r="R19" s="528"/>
      <c r="S19" s="528"/>
      <c r="T19" s="528"/>
      <c r="U19" s="528"/>
      <c r="V19" s="528"/>
      <c r="W19" s="528"/>
      <c r="X19" s="528"/>
      <c r="Y19" s="528"/>
      <c r="Z19" s="528"/>
      <c r="AA19" s="528"/>
      <c r="AB19" s="528"/>
      <c r="AC19" s="528"/>
      <c r="AD19" s="528"/>
      <c r="AE19" s="528"/>
      <c r="AF19" s="528"/>
      <c r="AG19" s="528"/>
      <c r="AH19" s="528"/>
      <c r="AI19" s="528"/>
      <c r="AJ19" s="528"/>
      <c r="AK19" s="528"/>
      <c r="AL19" s="528"/>
      <c r="AM19" s="528"/>
      <c r="AN19" s="528"/>
      <c r="AO19" s="528"/>
      <c r="AP19" s="528"/>
      <c r="AQ19" s="528"/>
      <c r="AR19" s="528"/>
      <c r="AS19" s="528"/>
      <c r="AT19" s="528"/>
      <c r="AU19" s="528"/>
      <c r="AV19" s="528"/>
      <c r="AW19" s="528"/>
      <c r="AX19" s="528"/>
      <c r="AY19" s="528"/>
      <c r="AZ19" s="528"/>
      <c r="BA19" s="528"/>
      <c r="BB19" s="528"/>
      <c r="BC19" s="528"/>
      <c r="BD19" s="528"/>
      <c r="BE19" s="528"/>
      <c r="BF19" s="528"/>
      <c r="BG19" s="528"/>
      <c r="BH19" s="528"/>
      <c r="BI19" s="528"/>
      <c r="BJ19" s="528"/>
      <c r="BK19" s="528"/>
      <c r="BL19" s="528"/>
      <c r="BM19" s="528"/>
      <c r="BN19" s="528"/>
      <c r="BO19" s="528"/>
      <c r="BP19" s="528"/>
      <c r="BQ19" s="528"/>
      <c r="BR19" s="528"/>
      <c r="BS19" s="528"/>
      <c r="BT19" s="528"/>
      <c r="BU19" s="528"/>
      <c r="BV19" s="528"/>
      <c r="BW19" s="528"/>
      <c r="BX19" s="528"/>
      <c r="BY19" s="528"/>
      <c r="BZ19" s="528"/>
      <c r="CA19" s="528"/>
      <c r="CB19" s="528"/>
      <c r="CC19" s="528"/>
      <c r="CD19" s="528"/>
      <c r="CE19" s="528"/>
      <c r="CF19" s="528"/>
      <c r="CG19" s="528"/>
      <c r="CH19" s="528"/>
      <c r="CI19" s="528"/>
      <c r="CJ19" s="528"/>
      <c r="CK19" s="528"/>
      <c r="CL19" s="528"/>
      <c r="CM19" s="528"/>
      <c r="CN19" s="528"/>
      <c r="CO19" s="528"/>
      <c r="CP19" s="528"/>
      <c r="CQ19" s="528"/>
      <c r="CR19" s="528"/>
      <c r="CS19" s="528"/>
      <c r="CT19" s="528"/>
      <c r="CU19" s="528"/>
      <c r="CV19" s="528"/>
      <c r="CW19" s="528"/>
      <c r="CX19" s="528"/>
      <c r="CY19" s="528"/>
      <c r="CZ19" s="528"/>
      <c r="DA19" s="528"/>
      <c r="DB19" s="528"/>
      <c r="DC19" s="528"/>
      <c r="DD19" s="528"/>
      <c r="DE19" s="528"/>
      <c r="DF19" s="528"/>
      <c r="DG19" s="528"/>
      <c r="DH19" s="528"/>
      <c r="DI19" s="528"/>
      <c r="DJ19" s="528"/>
      <c r="DK19" s="528"/>
      <c r="DL19" s="528"/>
      <c r="DM19" s="528"/>
      <c r="DN19" s="528"/>
      <c r="DO19" s="528"/>
      <c r="DP19" s="528"/>
      <c r="DQ19" s="528"/>
      <c r="DR19" s="528"/>
      <c r="DS19" s="528"/>
      <c r="DT19" s="528"/>
      <c r="DU19" s="528"/>
      <c r="DV19" s="528"/>
      <c r="DW19" s="528"/>
      <c r="DX19" s="528"/>
      <c r="DY19" s="528"/>
      <c r="DZ19" s="528"/>
      <c r="EA19" s="528"/>
      <c r="EB19" s="528"/>
      <c r="EC19" s="528"/>
      <c r="ED19" s="528"/>
      <c r="EE19" s="528"/>
      <c r="EF19" s="528"/>
      <c r="EG19" s="528"/>
      <c r="EH19" s="528"/>
      <c r="EI19" s="528"/>
      <c r="EJ19" s="528"/>
      <c r="EK19" s="528"/>
      <c r="EL19" s="528"/>
      <c r="EM19" s="528"/>
      <c r="EN19" s="528"/>
      <c r="EO19" s="528"/>
      <c r="EP19" s="528"/>
      <c r="EQ19" s="528"/>
      <c r="ER19" s="528"/>
      <c r="ES19" s="528"/>
      <c r="ET19" s="528"/>
      <c r="EU19" s="528"/>
      <c r="EV19" s="528"/>
      <c r="EW19" s="528"/>
      <c r="EX19" s="528"/>
      <c r="EY19" s="528"/>
      <c r="EZ19" s="528"/>
      <c r="FA19" s="528"/>
      <c r="FB19" s="528"/>
      <c r="FC19" s="528"/>
      <c r="FD19" s="528"/>
      <c r="FE19" s="528"/>
      <c r="FF19" s="528"/>
      <c r="FG19" s="528"/>
      <c r="FH19" s="528"/>
      <c r="FI19" s="528"/>
      <c r="FJ19" s="528"/>
      <c r="FK19" s="528"/>
      <c r="FL19" s="528"/>
      <c r="FM19" s="528"/>
      <c r="FN19" s="528"/>
      <c r="FO19" s="528"/>
      <c r="FP19" s="528"/>
      <c r="FQ19" s="528"/>
      <c r="FR19" s="528"/>
      <c r="FS19" s="528"/>
      <c r="FT19" s="528"/>
      <c r="FU19" s="528"/>
      <c r="FV19" s="528"/>
      <c r="FW19" s="528"/>
      <c r="FX19" s="528"/>
      <c r="FY19" s="528"/>
      <c r="FZ19" s="528"/>
      <c r="GA19" s="528"/>
      <c r="GB19" s="528"/>
      <c r="GC19" s="528"/>
      <c r="GD19" s="528"/>
      <c r="GE19" s="528"/>
      <c r="GF19" s="528"/>
      <c r="GG19" s="528"/>
      <c r="GH19" s="528"/>
      <c r="GI19" s="528"/>
      <c r="GJ19" s="528"/>
      <c r="GK19" s="528"/>
      <c r="GL19" s="528"/>
      <c r="GM19" s="528"/>
      <c r="GN19" s="528"/>
      <c r="GO19" s="528"/>
      <c r="GP19" s="528"/>
      <c r="GQ19" s="528"/>
      <c r="GR19" s="528"/>
      <c r="GS19" s="528"/>
      <c r="GT19" s="528"/>
      <c r="GU19" s="528"/>
      <c r="GV19" s="528"/>
      <c r="GW19" s="528"/>
      <c r="GX19" s="528"/>
      <c r="GY19" s="528"/>
      <c r="GZ19" s="528"/>
      <c r="HA19" s="528"/>
      <c r="HB19" s="528"/>
      <c r="HC19" s="528"/>
      <c r="HD19" s="528"/>
      <c r="HE19" s="528"/>
      <c r="HF19" s="528"/>
      <c r="HG19" s="528"/>
      <c r="HH19" s="528"/>
      <c r="HI19" s="528"/>
      <c r="HJ19" s="528"/>
      <c r="HK19" s="528"/>
      <c r="HL19" s="528"/>
      <c r="HM19" s="528"/>
      <c r="HN19" s="528"/>
      <c r="HO19" s="528"/>
      <c r="HP19" s="528"/>
      <c r="HQ19" s="528"/>
      <c r="HR19" s="528"/>
      <c r="HS19" s="528"/>
      <c r="HT19" s="528"/>
      <c r="HU19" s="528"/>
      <c r="HV19" s="528"/>
    </row>
    <row r="20" s="532" customFormat="1" ht="11.5" hidden="1" customHeight="1" spans="1:230">
      <c r="A20" s="542"/>
      <c r="B20" s="540"/>
      <c r="C20" s="540"/>
      <c r="D20" s="492"/>
      <c r="E20" s="493"/>
      <c r="F20" s="537"/>
      <c r="G20" s="494" t="s">
        <v>120</v>
      </c>
      <c r="H20" s="541">
        <v>15727</v>
      </c>
      <c r="I20" s="541">
        <v>7794</v>
      </c>
      <c r="J20" s="495">
        <v>8532</v>
      </c>
      <c r="K20" s="492">
        <f t="shared" si="3"/>
        <v>-45.749348254594</v>
      </c>
      <c r="L20" s="526">
        <f t="shared" si="0"/>
        <v>-7195</v>
      </c>
      <c r="M20" s="551"/>
      <c r="N20" s="528"/>
      <c r="O20" s="528"/>
      <c r="P20" s="528"/>
      <c r="Q20" s="528"/>
      <c r="R20" s="528"/>
      <c r="S20" s="528"/>
      <c r="T20" s="528"/>
      <c r="U20" s="528"/>
      <c r="V20" s="528"/>
      <c r="W20" s="528"/>
      <c r="X20" s="528"/>
      <c r="Y20" s="528"/>
      <c r="Z20" s="528"/>
      <c r="AA20" s="528"/>
      <c r="AB20" s="528"/>
      <c r="AC20" s="528"/>
      <c r="AD20" s="528"/>
      <c r="AE20" s="528"/>
      <c r="AF20" s="528"/>
      <c r="AG20" s="528"/>
      <c r="AH20" s="528"/>
      <c r="AI20" s="528"/>
      <c r="AJ20" s="528"/>
      <c r="AK20" s="528"/>
      <c r="AL20" s="528"/>
      <c r="AM20" s="528"/>
      <c r="AN20" s="528"/>
      <c r="AO20" s="528"/>
      <c r="AP20" s="528"/>
      <c r="AQ20" s="528"/>
      <c r="AR20" s="528"/>
      <c r="AS20" s="528"/>
      <c r="AT20" s="528"/>
      <c r="AU20" s="528"/>
      <c r="AV20" s="528"/>
      <c r="AW20" s="528"/>
      <c r="AX20" s="528"/>
      <c r="AY20" s="528"/>
      <c r="AZ20" s="528"/>
      <c r="BA20" s="528"/>
      <c r="BB20" s="528"/>
      <c r="BC20" s="528"/>
      <c r="BD20" s="528"/>
      <c r="BE20" s="528"/>
      <c r="BF20" s="528"/>
      <c r="BG20" s="528"/>
      <c r="BH20" s="528"/>
      <c r="BI20" s="528"/>
      <c r="BJ20" s="528"/>
      <c r="BK20" s="528"/>
      <c r="BL20" s="528"/>
      <c r="BM20" s="528"/>
      <c r="BN20" s="528"/>
      <c r="BO20" s="528"/>
      <c r="BP20" s="528"/>
      <c r="BQ20" s="528"/>
      <c r="BR20" s="528"/>
      <c r="BS20" s="528"/>
      <c r="BT20" s="528"/>
      <c r="BU20" s="528"/>
      <c r="BV20" s="528"/>
      <c r="BW20" s="528"/>
      <c r="BX20" s="528"/>
      <c r="BY20" s="528"/>
      <c r="BZ20" s="528"/>
      <c r="CA20" s="528"/>
      <c r="CB20" s="528"/>
      <c r="CC20" s="528"/>
      <c r="CD20" s="528"/>
      <c r="CE20" s="528"/>
      <c r="CF20" s="528"/>
      <c r="CG20" s="528"/>
      <c r="CH20" s="528"/>
      <c r="CI20" s="528"/>
      <c r="CJ20" s="528"/>
      <c r="CK20" s="528"/>
      <c r="CL20" s="528"/>
      <c r="CM20" s="528"/>
      <c r="CN20" s="528"/>
      <c r="CO20" s="528"/>
      <c r="CP20" s="528"/>
      <c r="CQ20" s="528"/>
      <c r="CR20" s="528"/>
      <c r="CS20" s="528"/>
      <c r="CT20" s="528"/>
      <c r="CU20" s="528"/>
      <c r="CV20" s="528"/>
      <c r="CW20" s="528"/>
      <c r="CX20" s="528"/>
      <c r="CY20" s="528"/>
      <c r="CZ20" s="528"/>
      <c r="DA20" s="528"/>
      <c r="DB20" s="528"/>
      <c r="DC20" s="528"/>
      <c r="DD20" s="528"/>
      <c r="DE20" s="528"/>
      <c r="DF20" s="528"/>
      <c r="DG20" s="528"/>
      <c r="DH20" s="528"/>
      <c r="DI20" s="528"/>
      <c r="DJ20" s="528"/>
      <c r="DK20" s="528"/>
      <c r="DL20" s="528"/>
      <c r="DM20" s="528"/>
      <c r="DN20" s="528"/>
      <c r="DO20" s="528"/>
      <c r="DP20" s="528"/>
      <c r="DQ20" s="528"/>
      <c r="DR20" s="528"/>
      <c r="DS20" s="528"/>
      <c r="DT20" s="528"/>
      <c r="DU20" s="528"/>
      <c r="DV20" s="528"/>
      <c r="DW20" s="528"/>
      <c r="DX20" s="528"/>
      <c r="DY20" s="528"/>
      <c r="DZ20" s="528"/>
      <c r="EA20" s="528"/>
      <c r="EB20" s="528"/>
      <c r="EC20" s="528"/>
      <c r="ED20" s="528"/>
      <c r="EE20" s="528"/>
      <c r="EF20" s="528"/>
      <c r="EG20" s="528"/>
      <c r="EH20" s="528"/>
      <c r="EI20" s="528"/>
      <c r="EJ20" s="528"/>
      <c r="EK20" s="528"/>
      <c r="EL20" s="528"/>
      <c r="EM20" s="528"/>
      <c r="EN20" s="528"/>
      <c r="EO20" s="528"/>
      <c r="EP20" s="528"/>
      <c r="EQ20" s="528"/>
      <c r="ER20" s="528"/>
      <c r="ES20" s="528"/>
      <c r="ET20" s="528"/>
      <c r="EU20" s="528"/>
      <c r="EV20" s="528"/>
      <c r="EW20" s="528"/>
      <c r="EX20" s="528"/>
      <c r="EY20" s="528"/>
      <c r="EZ20" s="528"/>
      <c r="FA20" s="528"/>
      <c r="FB20" s="528"/>
      <c r="FC20" s="528"/>
      <c r="FD20" s="528"/>
      <c r="FE20" s="528"/>
      <c r="FF20" s="528"/>
      <c r="FG20" s="528"/>
      <c r="FH20" s="528"/>
      <c r="FI20" s="528"/>
      <c r="FJ20" s="528"/>
      <c r="FK20" s="528"/>
      <c r="FL20" s="528"/>
      <c r="FM20" s="528"/>
      <c r="FN20" s="528"/>
      <c r="FO20" s="528"/>
      <c r="FP20" s="528"/>
      <c r="FQ20" s="528"/>
      <c r="FR20" s="528"/>
      <c r="FS20" s="528"/>
      <c r="FT20" s="528"/>
      <c r="FU20" s="528"/>
      <c r="FV20" s="528"/>
      <c r="FW20" s="528"/>
      <c r="FX20" s="528"/>
      <c r="FY20" s="528"/>
      <c r="FZ20" s="528"/>
      <c r="GA20" s="528"/>
      <c r="GB20" s="528"/>
      <c r="GC20" s="528"/>
      <c r="GD20" s="528"/>
      <c r="GE20" s="528"/>
      <c r="GF20" s="528"/>
      <c r="GG20" s="528"/>
      <c r="GH20" s="528"/>
      <c r="GI20" s="528"/>
      <c r="GJ20" s="528"/>
      <c r="GK20" s="528"/>
      <c r="GL20" s="528"/>
      <c r="GM20" s="528"/>
      <c r="GN20" s="528"/>
      <c r="GO20" s="528"/>
      <c r="GP20" s="528"/>
      <c r="GQ20" s="528"/>
      <c r="GR20" s="528"/>
      <c r="GS20" s="528"/>
      <c r="GT20" s="528"/>
      <c r="GU20" s="528"/>
      <c r="GV20" s="528"/>
      <c r="GW20" s="528"/>
      <c r="GX20" s="528"/>
      <c r="GY20" s="528"/>
      <c r="GZ20" s="528"/>
      <c r="HA20" s="528"/>
      <c r="HB20" s="528"/>
      <c r="HC20" s="528"/>
      <c r="HD20" s="528"/>
      <c r="HE20" s="528"/>
      <c r="HF20" s="528"/>
      <c r="HG20" s="528"/>
      <c r="HH20" s="528"/>
      <c r="HI20" s="528"/>
      <c r="HJ20" s="528"/>
      <c r="HK20" s="528"/>
      <c r="HL20" s="528"/>
      <c r="HM20" s="528"/>
      <c r="HN20" s="528"/>
      <c r="HO20" s="528"/>
      <c r="HP20" s="528"/>
      <c r="HQ20" s="528"/>
      <c r="HR20" s="528"/>
      <c r="HS20" s="528"/>
      <c r="HT20" s="528"/>
      <c r="HU20" s="528"/>
      <c r="HV20" s="528"/>
    </row>
    <row r="21" s="532" customFormat="1" ht="11.5" hidden="1" customHeight="1" spans="1:230">
      <c r="A21" s="542"/>
      <c r="B21" s="540"/>
      <c r="C21" s="540"/>
      <c r="D21" s="492"/>
      <c r="E21" s="493"/>
      <c r="F21" s="537"/>
      <c r="G21" s="494" t="s">
        <v>121</v>
      </c>
      <c r="H21" s="541">
        <v>2616</v>
      </c>
      <c r="I21" s="541">
        <v>481</v>
      </c>
      <c r="J21" s="495">
        <v>10670</v>
      </c>
      <c r="K21" s="492">
        <f t="shared" si="3"/>
        <v>307.874617737003</v>
      </c>
      <c r="L21" s="526">
        <f t="shared" si="0"/>
        <v>8054</v>
      </c>
      <c r="M21" s="551"/>
      <c r="N21" s="528"/>
      <c r="O21" s="528"/>
      <c r="P21" s="528"/>
      <c r="Q21" s="528"/>
      <c r="R21" s="528"/>
      <c r="S21" s="528"/>
      <c r="T21" s="528"/>
      <c r="U21" s="528"/>
      <c r="V21" s="528"/>
      <c r="W21" s="528"/>
      <c r="X21" s="528"/>
      <c r="Y21" s="528"/>
      <c r="Z21" s="528"/>
      <c r="AA21" s="528"/>
      <c r="AB21" s="528"/>
      <c r="AC21" s="528"/>
      <c r="AD21" s="528"/>
      <c r="AE21" s="528"/>
      <c r="AF21" s="528"/>
      <c r="AG21" s="528"/>
      <c r="AH21" s="528"/>
      <c r="AI21" s="528"/>
      <c r="AJ21" s="528"/>
      <c r="AK21" s="528"/>
      <c r="AL21" s="528"/>
      <c r="AM21" s="528"/>
      <c r="AN21" s="528"/>
      <c r="AO21" s="528"/>
      <c r="AP21" s="528"/>
      <c r="AQ21" s="528"/>
      <c r="AR21" s="528"/>
      <c r="AS21" s="528"/>
      <c r="AT21" s="528"/>
      <c r="AU21" s="528"/>
      <c r="AV21" s="528"/>
      <c r="AW21" s="528"/>
      <c r="AX21" s="528"/>
      <c r="AY21" s="528"/>
      <c r="AZ21" s="528"/>
      <c r="BA21" s="528"/>
      <c r="BB21" s="528"/>
      <c r="BC21" s="528"/>
      <c r="BD21" s="528"/>
      <c r="BE21" s="528"/>
      <c r="BF21" s="528"/>
      <c r="BG21" s="528"/>
      <c r="BH21" s="528"/>
      <c r="BI21" s="528"/>
      <c r="BJ21" s="528"/>
      <c r="BK21" s="528"/>
      <c r="BL21" s="528"/>
      <c r="BM21" s="528"/>
      <c r="BN21" s="528"/>
      <c r="BO21" s="528"/>
      <c r="BP21" s="528"/>
      <c r="BQ21" s="528"/>
      <c r="BR21" s="528"/>
      <c r="BS21" s="528"/>
      <c r="BT21" s="528"/>
      <c r="BU21" s="528"/>
      <c r="BV21" s="528"/>
      <c r="BW21" s="528"/>
      <c r="BX21" s="528"/>
      <c r="BY21" s="528"/>
      <c r="BZ21" s="528"/>
      <c r="CA21" s="528"/>
      <c r="CB21" s="528"/>
      <c r="CC21" s="528"/>
      <c r="CD21" s="528"/>
      <c r="CE21" s="528"/>
      <c r="CF21" s="528"/>
      <c r="CG21" s="528"/>
      <c r="CH21" s="528"/>
      <c r="CI21" s="528"/>
      <c r="CJ21" s="528"/>
      <c r="CK21" s="528"/>
      <c r="CL21" s="528"/>
      <c r="CM21" s="528"/>
      <c r="CN21" s="528"/>
      <c r="CO21" s="528"/>
      <c r="CP21" s="528"/>
      <c r="CQ21" s="528"/>
      <c r="CR21" s="528"/>
      <c r="CS21" s="528"/>
      <c r="CT21" s="528"/>
      <c r="CU21" s="528"/>
      <c r="CV21" s="528"/>
      <c r="CW21" s="528"/>
      <c r="CX21" s="528"/>
      <c r="CY21" s="528"/>
      <c r="CZ21" s="528"/>
      <c r="DA21" s="528"/>
      <c r="DB21" s="528"/>
      <c r="DC21" s="528"/>
      <c r="DD21" s="528"/>
      <c r="DE21" s="528"/>
      <c r="DF21" s="528"/>
      <c r="DG21" s="528"/>
      <c r="DH21" s="528"/>
      <c r="DI21" s="528"/>
      <c r="DJ21" s="528"/>
      <c r="DK21" s="528"/>
      <c r="DL21" s="528"/>
      <c r="DM21" s="528"/>
      <c r="DN21" s="528"/>
      <c r="DO21" s="528"/>
      <c r="DP21" s="528"/>
      <c r="DQ21" s="528"/>
      <c r="DR21" s="528"/>
      <c r="DS21" s="528"/>
      <c r="DT21" s="528"/>
      <c r="DU21" s="528"/>
      <c r="DV21" s="528"/>
      <c r="DW21" s="528"/>
      <c r="DX21" s="528"/>
      <c r="DY21" s="528"/>
      <c r="DZ21" s="528"/>
      <c r="EA21" s="528"/>
      <c r="EB21" s="528"/>
      <c r="EC21" s="528"/>
      <c r="ED21" s="528"/>
      <c r="EE21" s="528"/>
      <c r="EF21" s="528"/>
      <c r="EG21" s="528"/>
      <c r="EH21" s="528"/>
      <c r="EI21" s="528"/>
      <c r="EJ21" s="528"/>
      <c r="EK21" s="528"/>
      <c r="EL21" s="528"/>
      <c r="EM21" s="528"/>
      <c r="EN21" s="528"/>
      <c r="EO21" s="528"/>
      <c r="EP21" s="528"/>
      <c r="EQ21" s="528"/>
      <c r="ER21" s="528"/>
      <c r="ES21" s="528"/>
      <c r="ET21" s="528"/>
      <c r="EU21" s="528"/>
      <c r="EV21" s="528"/>
      <c r="EW21" s="528"/>
      <c r="EX21" s="528"/>
      <c r="EY21" s="528"/>
      <c r="EZ21" s="528"/>
      <c r="FA21" s="528"/>
      <c r="FB21" s="528"/>
      <c r="FC21" s="528"/>
      <c r="FD21" s="528"/>
      <c r="FE21" s="528"/>
      <c r="FF21" s="528"/>
      <c r="FG21" s="528"/>
      <c r="FH21" s="528"/>
      <c r="FI21" s="528"/>
      <c r="FJ21" s="528"/>
      <c r="FK21" s="528"/>
      <c r="FL21" s="528"/>
      <c r="FM21" s="528"/>
      <c r="FN21" s="528"/>
      <c r="FO21" s="528"/>
      <c r="FP21" s="528"/>
      <c r="FQ21" s="528"/>
      <c r="FR21" s="528"/>
      <c r="FS21" s="528"/>
      <c r="FT21" s="528"/>
      <c r="FU21" s="528"/>
      <c r="FV21" s="528"/>
      <c r="FW21" s="528"/>
      <c r="FX21" s="528"/>
      <c r="FY21" s="528"/>
      <c r="FZ21" s="528"/>
      <c r="GA21" s="528"/>
      <c r="GB21" s="528"/>
      <c r="GC21" s="528"/>
      <c r="GD21" s="528"/>
      <c r="GE21" s="528"/>
      <c r="GF21" s="528"/>
      <c r="GG21" s="528"/>
      <c r="GH21" s="528"/>
      <c r="GI21" s="528"/>
      <c r="GJ21" s="528"/>
      <c r="GK21" s="528"/>
      <c r="GL21" s="528"/>
      <c r="GM21" s="528"/>
      <c r="GN21" s="528"/>
      <c r="GO21" s="528"/>
      <c r="GP21" s="528"/>
      <c r="GQ21" s="528"/>
      <c r="GR21" s="528"/>
      <c r="GS21" s="528"/>
      <c r="GT21" s="528"/>
      <c r="GU21" s="528"/>
      <c r="GV21" s="528"/>
      <c r="GW21" s="528"/>
      <c r="GX21" s="528"/>
      <c r="GY21" s="528"/>
      <c r="GZ21" s="528"/>
      <c r="HA21" s="528"/>
      <c r="HB21" s="528"/>
      <c r="HC21" s="528"/>
      <c r="HD21" s="528"/>
      <c r="HE21" s="528"/>
      <c r="HF21" s="528"/>
      <c r="HG21" s="528"/>
      <c r="HH21" s="528"/>
      <c r="HI21" s="528"/>
      <c r="HJ21" s="528"/>
      <c r="HK21" s="528"/>
      <c r="HL21" s="528"/>
      <c r="HM21" s="528"/>
      <c r="HN21" s="528"/>
      <c r="HO21" s="528"/>
      <c r="HP21" s="528"/>
      <c r="HQ21" s="528"/>
      <c r="HR21" s="528"/>
      <c r="HS21" s="528"/>
      <c r="HT21" s="528"/>
      <c r="HU21" s="528"/>
      <c r="HV21" s="528"/>
    </row>
    <row r="22" s="532" customFormat="1" ht="11.5" hidden="1" customHeight="1" spans="1:230">
      <c r="A22" s="539"/>
      <c r="B22" s="540"/>
      <c r="C22" s="540"/>
      <c r="D22" s="492"/>
      <c r="E22" s="493"/>
      <c r="F22" s="537"/>
      <c r="G22" s="494" t="s">
        <v>122</v>
      </c>
      <c r="H22" s="541">
        <v>15826</v>
      </c>
      <c r="I22" s="541">
        <v>6882</v>
      </c>
      <c r="J22" s="495">
        <v>9412</v>
      </c>
      <c r="K22" s="492">
        <f t="shared" si="3"/>
        <v>-40.5282446606849</v>
      </c>
      <c r="L22" s="526">
        <f t="shared" si="0"/>
        <v>-6414</v>
      </c>
      <c r="M22" s="551"/>
      <c r="N22" s="528"/>
      <c r="O22" s="528"/>
      <c r="P22" s="528"/>
      <c r="Q22" s="528"/>
      <c r="R22" s="528"/>
      <c r="S22" s="528"/>
      <c r="T22" s="528"/>
      <c r="U22" s="528"/>
      <c r="V22" s="528"/>
      <c r="W22" s="528"/>
      <c r="X22" s="528"/>
      <c r="Y22" s="528"/>
      <c r="Z22" s="528"/>
      <c r="AA22" s="528"/>
      <c r="AB22" s="528"/>
      <c r="AC22" s="528"/>
      <c r="AD22" s="528"/>
      <c r="AE22" s="528"/>
      <c r="AF22" s="528"/>
      <c r="AG22" s="528"/>
      <c r="AH22" s="528"/>
      <c r="AI22" s="528"/>
      <c r="AJ22" s="528"/>
      <c r="AK22" s="528"/>
      <c r="AL22" s="528"/>
      <c r="AM22" s="528"/>
      <c r="AN22" s="528"/>
      <c r="AO22" s="528"/>
      <c r="AP22" s="528"/>
      <c r="AQ22" s="528"/>
      <c r="AR22" s="528"/>
      <c r="AS22" s="528"/>
      <c r="AT22" s="528"/>
      <c r="AU22" s="528"/>
      <c r="AV22" s="528"/>
      <c r="AW22" s="528"/>
      <c r="AX22" s="528"/>
      <c r="AY22" s="528"/>
      <c r="AZ22" s="528"/>
      <c r="BA22" s="528"/>
      <c r="BB22" s="528"/>
      <c r="BC22" s="528"/>
      <c r="BD22" s="528"/>
      <c r="BE22" s="528"/>
      <c r="BF22" s="528"/>
      <c r="BG22" s="528"/>
      <c r="BH22" s="528"/>
      <c r="BI22" s="528"/>
      <c r="BJ22" s="528"/>
      <c r="BK22" s="528"/>
      <c r="BL22" s="528"/>
      <c r="BM22" s="528"/>
      <c r="BN22" s="528"/>
      <c r="BO22" s="528"/>
      <c r="BP22" s="528"/>
      <c r="BQ22" s="528"/>
      <c r="BR22" s="528"/>
      <c r="BS22" s="528"/>
      <c r="BT22" s="528"/>
      <c r="BU22" s="528"/>
      <c r="BV22" s="528"/>
      <c r="BW22" s="528"/>
      <c r="BX22" s="528"/>
      <c r="BY22" s="528"/>
      <c r="BZ22" s="528"/>
      <c r="CA22" s="528"/>
      <c r="CB22" s="528"/>
      <c r="CC22" s="528"/>
      <c r="CD22" s="528"/>
      <c r="CE22" s="528"/>
      <c r="CF22" s="528"/>
      <c r="CG22" s="528"/>
      <c r="CH22" s="528"/>
      <c r="CI22" s="528"/>
      <c r="CJ22" s="528"/>
      <c r="CK22" s="528"/>
      <c r="CL22" s="528"/>
      <c r="CM22" s="528"/>
      <c r="CN22" s="528"/>
      <c r="CO22" s="528"/>
      <c r="CP22" s="528"/>
      <c r="CQ22" s="528"/>
      <c r="CR22" s="528"/>
      <c r="CS22" s="528"/>
      <c r="CT22" s="528"/>
      <c r="CU22" s="528"/>
      <c r="CV22" s="528"/>
      <c r="CW22" s="528"/>
      <c r="CX22" s="528"/>
      <c r="CY22" s="528"/>
      <c r="CZ22" s="528"/>
      <c r="DA22" s="528"/>
      <c r="DB22" s="528"/>
      <c r="DC22" s="528"/>
      <c r="DD22" s="528"/>
      <c r="DE22" s="528"/>
      <c r="DF22" s="528"/>
      <c r="DG22" s="528"/>
      <c r="DH22" s="528"/>
      <c r="DI22" s="528"/>
      <c r="DJ22" s="528"/>
      <c r="DK22" s="528"/>
      <c r="DL22" s="528"/>
      <c r="DM22" s="528"/>
      <c r="DN22" s="528"/>
      <c r="DO22" s="528"/>
      <c r="DP22" s="528"/>
      <c r="DQ22" s="528"/>
      <c r="DR22" s="528"/>
      <c r="DS22" s="528"/>
      <c r="DT22" s="528"/>
      <c r="DU22" s="528"/>
      <c r="DV22" s="528"/>
      <c r="DW22" s="528"/>
      <c r="DX22" s="528"/>
      <c r="DY22" s="528"/>
      <c r="DZ22" s="528"/>
      <c r="EA22" s="528"/>
      <c r="EB22" s="528"/>
      <c r="EC22" s="528"/>
      <c r="ED22" s="528"/>
      <c r="EE22" s="528"/>
      <c r="EF22" s="528"/>
      <c r="EG22" s="528"/>
      <c r="EH22" s="528"/>
      <c r="EI22" s="528"/>
      <c r="EJ22" s="528"/>
      <c r="EK22" s="528"/>
      <c r="EL22" s="528"/>
      <c r="EM22" s="528"/>
      <c r="EN22" s="528"/>
      <c r="EO22" s="528"/>
      <c r="EP22" s="528"/>
      <c r="EQ22" s="528"/>
      <c r="ER22" s="528"/>
      <c r="ES22" s="528"/>
      <c r="ET22" s="528"/>
      <c r="EU22" s="528"/>
      <c r="EV22" s="528"/>
      <c r="EW22" s="528"/>
      <c r="EX22" s="528"/>
      <c r="EY22" s="528"/>
      <c r="EZ22" s="528"/>
      <c r="FA22" s="528"/>
      <c r="FB22" s="528"/>
      <c r="FC22" s="528"/>
      <c r="FD22" s="528"/>
      <c r="FE22" s="528"/>
      <c r="FF22" s="528"/>
      <c r="FG22" s="528"/>
      <c r="FH22" s="528"/>
      <c r="FI22" s="528"/>
      <c r="FJ22" s="528"/>
      <c r="FK22" s="528"/>
      <c r="FL22" s="528"/>
      <c r="FM22" s="528"/>
      <c r="FN22" s="528"/>
      <c r="FO22" s="528"/>
      <c r="FP22" s="528"/>
      <c r="FQ22" s="528"/>
      <c r="FR22" s="528"/>
      <c r="FS22" s="528"/>
      <c r="FT22" s="528"/>
      <c r="FU22" s="528"/>
      <c r="FV22" s="528"/>
      <c r="FW22" s="528"/>
      <c r="FX22" s="528"/>
      <c r="FY22" s="528"/>
      <c r="FZ22" s="528"/>
      <c r="GA22" s="528"/>
      <c r="GB22" s="528"/>
      <c r="GC22" s="528"/>
      <c r="GD22" s="528"/>
      <c r="GE22" s="528"/>
      <c r="GF22" s="528"/>
      <c r="GG22" s="528"/>
      <c r="GH22" s="528"/>
      <c r="GI22" s="528"/>
      <c r="GJ22" s="528"/>
      <c r="GK22" s="528"/>
      <c r="GL22" s="528"/>
      <c r="GM22" s="528"/>
      <c r="GN22" s="528"/>
      <c r="GO22" s="528"/>
      <c r="GP22" s="528"/>
      <c r="GQ22" s="528"/>
      <c r="GR22" s="528"/>
      <c r="GS22" s="528"/>
      <c r="GT22" s="528"/>
      <c r="GU22" s="528"/>
      <c r="GV22" s="528"/>
      <c r="GW22" s="528"/>
      <c r="GX22" s="528"/>
      <c r="GY22" s="528"/>
      <c r="GZ22" s="528"/>
      <c r="HA22" s="528"/>
      <c r="HB22" s="528"/>
      <c r="HC22" s="528"/>
      <c r="HD22" s="528"/>
      <c r="HE22" s="528"/>
      <c r="HF22" s="528"/>
      <c r="HG22" s="528"/>
      <c r="HH22" s="528"/>
      <c r="HI22" s="528"/>
      <c r="HJ22" s="528"/>
      <c r="HK22" s="528"/>
      <c r="HL22" s="528"/>
      <c r="HM22" s="528"/>
      <c r="HN22" s="528"/>
      <c r="HO22" s="528"/>
      <c r="HP22" s="528"/>
      <c r="HQ22" s="528"/>
      <c r="HR22" s="528"/>
      <c r="HS22" s="528"/>
      <c r="HT22" s="528"/>
      <c r="HU22" s="528"/>
      <c r="HV22" s="528"/>
    </row>
    <row r="23" s="348" customFormat="1" ht="11.5" customHeight="1" spans="1:230">
      <c r="A23" s="535"/>
      <c r="B23" s="489"/>
      <c r="C23" s="489"/>
      <c r="D23" s="479"/>
      <c r="E23" s="488"/>
      <c r="F23" s="537"/>
      <c r="G23" s="481" t="s">
        <v>123</v>
      </c>
      <c r="H23" s="536"/>
      <c r="I23" s="536">
        <v>500</v>
      </c>
      <c r="J23" s="552"/>
      <c r="K23" s="479"/>
      <c r="L23" s="488"/>
      <c r="M23" s="551"/>
      <c r="N23" s="510"/>
      <c r="O23" s="510"/>
      <c r="P23" s="510"/>
      <c r="Q23" s="510"/>
      <c r="R23" s="510"/>
      <c r="S23" s="510"/>
      <c r="T23" s="510"/>
      <c r="U23" s="510"/>
      <c r="V23" s="510"/>
      <c r="W23" s="510"/>
      <c r="X23" s="510"/>
      <c r="Y23" s="510"/>
      <c r="Z23" s="510"/>
      <c r="AA23" s="510"/>
      <c r="AB23" s="510"/>
      <c r="AC23" s="510"/>
      <c r="AD23" s="510"/>
      <c r="AE23" s="510"/>
      <c r="AF23" s="510"/>
      <c r="AG23" s="510"/>
      <c r="AH23" s="510"/>
      <c r="AI23" s="510"/>
      <c r="AJ23" s="510"/>
      <c r="AK23" s="510"/>
      <c r="AL23" s="510"/>
      <c r="AM23" s="510"/>
      <c r="AN23" s="510"/>
      <c r="AO23" s="510"/>
      <c r="AP23" s="510"/>
      <c r="AQ23" s="510"/>
      <c r="AR23" s="510"/>
      <c r="AS23" s="510"/>
      <c r="AT23" s="510"/>
      <c r="AU23" s="510"/>
      <c r="AV23" s="510"/>
      <c r="AW23" s="510"/>
      <c r="AX23" s="510"/>
      <c r="AY23" s="510"/>
      <c r="AZ23" s="510"/>
      <c r="BA23" s="510"/>
      <c r="BB23" s="510"/>
      <c r="BC23" s="510"/>
      <c r="BD23" s="510"/>
      <c r="BE23" s="510"/>
      <c r="BF23" s="510"/>
      <c r="BG23" s="510"/>
      <c r="BH23" s="510"/>
      <c r="BI23" s="510"/>
      <c r="BJ23" s="510"/>
      <c r="BK23" s="510"/>
      <c r="BL23" s="510"/>
      <c r="BM23" s="510"/>
      <c r="BN23" s="510"/>
      <c r="BO23" s="510"/>
      <c r="BP23" s="510"/>
      <c r="BQ23" s="510"/>
      <c r="BR23" s="510"/>
      <c r="BS23" s="510"/>
      <c r="BT23" s="510"/>
      <c r="BU23" s="510"/>
      <c r="BV23" s="510"/>
      <c r="BW23" s="510"/>
      <c r="BX23" s="510"/>
      <c r="BY23" s="510"/>
      <c r="BZ23" s="510"/>
      <c r="CA23" s="510"/>
      <c r="CB23" s="510"/>
      <c r="CC23" s="510"/>
      <c r="CD23" s="510"/>
      <c r="CE23" s="510"/>
      <c r="CF23" s="510"/>
      <c r="CG23" s="510"/>
      <c r="CH23" s="510"/>
      <c r="CI23" s="510"/>
      <c r="CJ23" s="510"/>
      <c r="CK23" s="510"/>
      <c r="CL23" s="510"/>
      <c r="CM23" s="510"/>
      <c r="CN23" s="510"/>
      <c r="CO23" s="510"/>
      <c r="CP23" s="510"/>
      <c r="CQ23" s="510"/>
      <c r="CR23" s="510"/>
      <c r="CS23" s="510"/>
      <c r="CT23" s="510"/>
      <c r="CU23" s="510"/>
      <c r="CV23" s="510"/>
      <c r="CW23" s="510"/>
      <c r="CX23" s="510"/>
      <c r="CY23" s="510"/>
      <c r="CZ23" s="510"/>
      <c r="DA23" s="510"/>
      <c r="DB23" s="510"/>
      <c r="DC23" s="510"/>
      <c r="DD23" s="510"/>
      <c r="DE23" s="510"/>
      <c r="DF23" s="510"/>
      <c r="DG23" s="510"/>
      <c r="DH23" s="510"/>
      <c r="DI23" s="510"/>
      <c r="DJ23" s="510"/>
      <c r="DK23" s="510"/>
      <c r="DL23" s="510"/>
      <c r="DM23" s="510"/>
      <c r="DN23" s="510"/>
      <c r="DO23" s="510"/>
      <c r="DP23" s="510"/>
      <c r="DQ23" s="510"/>
      <c r="DR23" s="510"/>
      <c r="DS23" s="510"/>
      <c r="DT23" s="510"/>
      <c r="DU23" s="510"/>
      <c r="DV23" s="510"/>
      <c r="DW23" s="510"/>
      <c r="DX23" s="510"/>
      <c r="DY23" s="510"/>
      <c r="DZ23" s="510"/>
      <c r="EA23" s="510"/>
      <c r="EB23" s="510"/>
      <c r="EC23" s="510"/>
      <c r="ED23" s="510"/>
      <c r="EE23" s="510"/>
      <c r="EF23" s="510"/>
      <c r="EG23" s="510"/>
      <c r="EH23" s="510"/>
      <c r="EI23" s="510"/>
      <c r="EJ23" s="510"/>
      <c r="EK23" s="510"/>
      <c r="EL23" s="510"/>
      <c r="EM23" s="510"/>
      <c r="EN23" s="510"/>
      <c r="EO23" s="510"/>
      <c r="EP23" s="510"/>
      <c r="EQ23" s="510"/>
      <c r="ER23" s="510"/>
      <c r="ES23" s="510"/>
      <c r="ET23" s="510"/>
      <c r="EU23" s="510"/>
      <c r="EV23" s="510"/>
      <c r="EW23" s="510"/>
      <c r="EX23" s="510"/>
      <c r="EY23" s="510"/>
      <c r="EZ23" s="510"/>
      <c r="FA23" s="510"/>
      <c r="FB23" s="510"/>
      <c r="FC23" s="510"/>
      <c r="FD23" s="510"/>
      <c r="FE23" s="510"/>
      <c r="FF23" s="510"/>
      <c r="FG23" s="510"/>
      <c r="FH23" s="510"/>
      <c r="FI23" s="510"/>
      <c r="FJ23" s="510"/>
      <c r="FK23" s="510"/>
      <c r="FL23" s="510"/>
      <c r="FM23" s="510"/>
      <c r="FN23" s="510"/>
      <c r="FO23" s="510"/>
      <c r="FP23" s="510"/>
      <c r="FQ23" s="510"/>
      <c r="FR23" s="510"/>
      <c r="FS23" s="510"/>
      <c r="FT23" s="510"/>
      <c r="FU23" s="510"/>
      <c r="FV23" s="510"/>
      <c r="FW23" s="510"/>
      <c r="FX23" s="510"/>
      <c r="FY23" s="510"/>
      <c r="FZ23" s="510"/>
      <c r="GA23" s="510"/>
      <c r="GB23" s="510"/>
      <c r="GC23" s="510"/>
      <c r="GD23" s="510"/>
      <c r="GE23" s="510"/>
      <c r="GF23" s="510"/>
      <c r="GG23" s="510"/>
      <c r="GH23" s="510"/>
      <c r="GI23" s="510"/>
      <c r="GJ23" s="510"/>
      <c r="GK23" s="510"/>
      <c r="GL23" s="510"/>
      <c r="GM23" s="510"/>
      <c r="GN23" s="510"/>
      <c r="GO23" s="510"/>
      <c r="GP23" s="510"/>
      <c r="GQ23" s="510"/>
      <c r="GR23" s="510"/>
      <c r="GS23" s="510"/>
      <c r="GT23" s="510"/>
      <c r="GU23" s="510"/>
      <c r="GV23" s="510"/>
      <c r="GW23" s="510"/>
      <c r="GX23" s="510"/>
      <c r="GY23" s="510"/>
      <c r="GZ23" s="510"/>
      <c r="HA23" s="510"/>
      <c r="HB23" s="510"/>
      <c r="HC23" s="510"/>
      <c r="HD23" s="510"/>
      <c r="HE23" s="510"/>
      <c r="HF23" s="510"/>
      <c r="HG23" s="510"/>
      <c r="HH23" s="510"/>
      <c r="HI23" s="510"/>
      <c r="HJ23" s="510"/>
      <c r="HK23" s="510"/>
      <c r="HL23" s="510"/>
      <c r="HM23" s="510"/>
      <c r="HN23" s="510"/>
      <c r="HO23" s="510"/>
      <c r="HP23" s="510"/>
      <c r="HQ23" s="510"/>
      <c r="HR23" s="510"/>
      <c r="HS23" s="510"/>
      <c r="HT23" s="510"/>
      <c r="HU23" s="510"/>
      <c r="HV23" s="510"/>
    </row>
    <row r="24" s="348" customFormat="1" ht="11.5" customHeight="1" spans="1:230">
      <c r="A24" s="535" t="s">
        <v>45</v>
      </c>
      <c r="B24" s="478">
        <f>SUM(B25:B31)</f>
        <v>389945</v>
      </c>
      <c r="C24" s="478">
        <f>SUM(C25:C31)</f>
        <v>395616</v>
      </c>
      <c r="D24" s="479">
        <f t="shared" ref="D24:D31" si="4">+E24/B24*100</f>
        <v>1.45430765877239</v>
      </c>
      <c r="E24" s="478">
        <f t="shared" ref="E24:E31" si="5">+C24-B24</f>
        <v>5671</v>
      </c>
      <c r="F24" s="537"/>
      <c r="G24" s="481" t="s">
        <v>48</v>
      </c>
      <c r="H24" s="536">
        <v>29888</v>
      </c>
      <c r="I24" s="536">
        <v>26531</v>
      </c>
      <c r="J24" s="482">
        <v>26281</v>
      </c>
      <c r="K24" s="479">
        <f t="shared" si="3"/>
        <v>-12.0683886509636</v>
      </c>
      <c r="L24" s="478">
        <f t="shared" si="0"/>
        <v>-3607</v>
      </c>
      <c r="M24" s="551"/>
      <c r="N24" s="510"/>
      <c r="O24" s="510"/>
      <c r="P24" s="510"/>
      <c r="Q24" s="510"/>
      <c r="R24" s="510"/>
      <c r="S24" s="510"/>
      <c r="T24" s="510"/>
      <c r="U24" s="510"/>
      <c r="V24" s="510"/>
      <c r="W24" s="510"/>
      <c r="X24" s="510"/>
      <c r="Y24" s="510"/>
      <c r="Z24" s="510"/>
      <c r="AA24" s="510"/>
      <c r="AB24" s="510"/>
      <c r="AC24" s="510"/>
      <c r="AD24" s="510"/>
      <c r="AE24" s="510"/>
      <c r="AF24" s="510"/>
      <c r="AG24" s="510"/>
      <c r="AH24" s="510"/>
      <c r="AI24" s="510"/>
      <c r="AJ24" s="510"/>
      <c r="AK24" s="510"/>
      <c r="AL24" s="510"/>
      <c r="AM24" s="510"/>
      <c r="AN24" s="510"/>
      <c r="AO24" s="510"/>
      <c r="AP24" s="510"/>
      <c r="AQ24" s="510"/>
      <c r="AR24" s="510"/>
      <c r="AS24" s="510"/>
      <c r="AT24" s="510"/>
      <c r="AU24" s="510"/>
      <c r="AV24" s="510"/>
      <c r="AW24" s="510"/>
      <c r="AX24" s="510"/>
      <c r="AY24" s="510"/>
      <c r="AZ24" s="510"/>
      <c r="BA24" s="510"/>
      <c r="BB24" s="510"/>
      <c r="BC24" s="510"/>
      <c r="BD24" s="510"/>
      <c r="BE24" s="510"/>
      <c r="BF24" s="510"/>
      <c r="BG24" s="510"/>
      <c r="BH24" s="510"/>
      <c r="BI24" s="510"/>
      <c r="BJ24" s="510"/>
      <c r="BK24" s="510"/>
      <c r="BL24" s="510"/>
      <c r="BM24" s="510"/>
      <c r="BN24" s="510"/>
      <c r="BO24" s="510"/>
      <c r="BP24" s="510"/>
      <c r="BQ24" s="510"/>
      <c r="BR24" s="510"/>
      <c r="BS24" s="510"/>
      <c r="BT24" s="510"/>
      <c r="BU24" s="510"/>
      <c r="BV24" s="510"/>
      <c r="BW24" s="510"/>
      <c r="BX24" s="510"/>
      <c r="BY24" s="510"/>
      <c r="BZ24" s="510"/>
      <c r="CA24" s="510"/>
      <c r="CB24" s="510"/>
      <c r="CC24" s="510"/>
      <c r="CD24" s="510"/>
      <c r="CE24" s="510"/>
      <c r="CF24" s="510"/>
      <c r="CG24" s="510"/>
      <c r="CH24" s="510"/>
      <c r="CI24" s="510"/>
      <c r="CJ24" s="510"/>
      <c r="CK24" s="510"/>
      <c r="CL24" s="510"/>
      <c r="CM24" s="510"/>
      <c r="CN24" s="510"/>
      <c r="CO24" s="510"/>
      <c r="CP24" s="510"/>
      <c r="CQ24" s="510"/>
      <c r="CR24" s="510"/>
      <c r="CS24" s="510"/>
      <c r="CT24" s="510"/>
      <c r="CU24" s="510"/>
      <c r="CV24" s="510"/>
      <c r="CW24" s="510"/>
      <c r="CX24" s="510"/>
      <c r="CY24" s="510"/>
      <c r="CZ24" s="510"/>
      <c r="DA24" s="510"/>
      <c r="DB24" s="510"/>
      <c r="DC24" s="510"/>
      <c r="DD24" s="510"/>
      <c r="DE24" s="510"/>
      <c r="DF24" s="510"/>
      <c r="DG24" s="510"/>
      <c r="DH24" s="510"/>
      <c r="DI24" s="510"/>
      <c r="DJ24" s="510"/>
      <c r="DK24" s="510"/>
      <c r="DL24" s="510"/>
      <c r="DM24" s="510"/>
      <c r="DN24" s="510"/>
      <c r="DO24" s="510"/>
      <c r="DP24" s="510"/>
      <c r="DQ24" s="510"/>
      <c r="DR24" s="510"/>
      <c r="DS24" s="510"/>
      <c r="DT24" s="510"/>
      <c r="DU24" s="510"/>
      <c r="DV24" s="510"/>
      <c r="DW24" s="510"/>
      <c r="DX24" s="510"/>
      <c r="DY24" s="510"/>
      <c r="DZ24" s="510"/>
      <c r="EA24" s="510"/>
      <c r="EB24" s="510"/>
      <c r="EC24" s="510"/>
      <c r="ED24" s="510"/>
      <c r="EE24" s="510"/>
      <c r="EF24" s="510"/>
      <c r="EG24" s="510"/>
      <c r="EH24" s="510"/>
      <c r="EI24" s="510"/>
      <c r="EJ24" s="510"/>
      <c r="EK24" s="510"/>
      <c r="EL24" s="510"/>
      <c r="EM24" s="510"/>
      <c r="EN24" s="510"/>
      <c r="EO24" s="510"/>
      <c r="EP24" s="510"/>
      <c r="EQ24" s="510"/>
      <c r="ER24" s="510"/>
      <c r="ES24" s="510"/>
      <c r="ET24" s="510"/>
      <c r="EU24" s="510"/>
      <c r="EV24" s="510"/>
      <c r="EW24" s="510"/>
      <c r="EX24" s="510"/>
      <c r="EY24" s="510"/>
      <c r="EZ24" s="510"/>
      <c r="FA24" s="510"/>
      <c r="FB24" s="510"/>
      <c r="FC24" s="510"/>
      <c r="FD24" s="510"/>
      <c r="FE24" s="510"/>
      <c r="FF24" s="510"/>
      <c r="FG24" s="510"/>
      <c r="FH24" s="510"/>
      <c r="FI24" s="510"/>
      <c r="FJ24" s="510"/>
      <c r="FK24" s="510"/>
      <c r="FL24" s="510"/>
      <c r="FM24" s="510"/>
      <c r="FN24" s="510"/>
      <c r="FO24" s="510"/>
      <c r="FP24" s="510"/>
      <c r="FQ24" s="510"/>
      <c r="FR24" s="510"/>
      <c r="FS24" s="510"/>
      <c r="FT24" s="510"/>
      <c r="FU24" s="510"/>
      <c r="FV24" s="510"/>
      <c r="FW24" s="510"/>
      <c r="FX24" s="510"/>
      <c r="FY24" s="510"/>
      <c r="FZ24" s="510"/>
      <c r="GA24" s="510"/>
      <c r="GB24" s="510"/>
      <c r="GC24" s="510"/>
      <c r="GD24" s="510"/>
      <c r="GE24" s="510"/>
      <c r="GF24" s="510"/>
      <c r="GG24" s="510"/>
      <c r="GH24" s="510"/>
      <c r="GI24" s="510"/>
      <c r="GJ24" s="510"/>
      <c r="GK24" s="510"/>
      <c r="GL24" s="510"/>
      <c r="GM24" s="510"/>
      <c r="GN24" s="510"/>
      <c r="GO24" s="510"/>
      <c r="GP24" s="510"/>
      <c r="GQ24" s="510"/>
      <c r="GR24" s="510"/>
      <c r="GS24" s="510"/>
      <c r="GT24" s="510"/>
      <c r="GU24" s="510"/>
      <c r="GV24" s="510"/>
      <c r="GW24" s="510"/>
      <c r="GX24" s="510"/>
      <c r="GY24" s="510"/>
      <c r="GZ24" s="510"/>
      <c r="HA24" s="510"/>
      <c r="HB24" s="510"/>
      <c r="HC24" s="510"/>
      <c r="HD24" s="510"/>
      <c r="HE24" s="510"/>
      <c r="HF24" s="510"/>
      <c r="HG24" s="510"/>
      <c r="HH24" s="510"/>
      <c r="HI24" s="510"/>
      <c r="HJ24" s="510"/>
      <c r="HK24" s="510"/>
      <c r="HL24" s="510"/>
      <c r="HM24" s="510"/>
      <c r="HN24" s="510"/>
      <c r="HO24" s="510"/>
      <c r="HP24" s="510"/>
      <c r="HQ24" s="510"/>
      <c r="HR24" s="510"/>
      <c r="HS24" s="510"/>
      <c r="HT24" s="510"/>
      <c r="HU24" s="510"/>
      <c r="HV24" s="510"/>
    </row>
    <row r="25" s="348" customFormat="1" ht="11.5" customHeight="1" spans="1:230">
      <c r="A25" s="535" t="s">
        <v>47</v>
      </c>
      <c r="B25" s="478">
        <v>75459</v>
      </c>
      <c r="C25" s="478">
        <v>79632</v>
      </c>
      <c r="D25" s="479">
        <f t="shared" si="4"/>
        <v>5.53015544865424</v>
      </c>
      <c r="E25" s="478">
        <f t="shared" si="5"/>
        <v>4173</v>
      </c>
      <c r="F25" s="537"/>
      <c r="G25" s="481" t="s">
        <v>50</v>
      </c>
      <c r="H25" s="536">
        <v>65844</v>
      </c>
      <c r="I25" s="536">
        <v>68217</v>
      </c>
      <c r="J25" s="482">
        <v>65928</v>
      </c>
      <c r="K25" s="479">
        <f t="shared" si="3"/>
        <v>0.127574266447968</v>
      </c>
      <c r="L25" s="478">
        <f t="shared" si="0"/>
        <v>84</v>
      </c>
      <c r="M25" s="551"/>
      <c r="N25" s="510"/>
      <c r="O25" s="510"/>
      <c r="P25" s="510"/>
      <c r="Q25" s="510"/>
      <c r="R25" s="510"/>
      <c r="S25" s="510"/>
      <c r="T25" s="510"/>
      <c r="U25" s="510"/>
      <c r="V25" s="510"/>
      <c r="W25" s="510"/>
      <c r="X25" s="510"/>
      <c r="Y25" s="510"/>
      <c r="Z25" s="510"/>
      <c r="AA25" s="510"/>
      <c r="AB25" s="510"/>
      <c r="AC25" s="510"/>
      <c r="AD25" s="510"/>
      <c r="AE25" s="510"/>
      <c r="AF25" s="510"/>
      <c r="AG25" s="510"/>
      <c r="AH25" s="510"/>
      <c r="AI25" s="510"/>
      <c r="AJ25" s="510"/>
      <c r="AK25" s="510"/>
      <c r="AL25" s="510"/>
      <c r="AM25" s="510"/>
      <c r="AN25" s="510"/>
      <c r="AO25" s="510"/>
      <c r="AP25" s="510"/>
      <c r="AQ25" s="510"/>
      <c r="AR25" s="510"/>
      <c r="AS25" s="510"/>
      <c r="AT25" s="510"/>
      <c r="AU25" s="510"/>
      <c r="AV25" s="510"/>
      <c r="AW25" s="510"/>
      <c r="AX25" s="510"/>
      <c r="AY25" s="510"/>
      <c r="AZ25" s="510"/>
      <c r="BA25" s="510"/>
      <c r="BB25" s="510"/>
      <c r="BC25" s="510"/>
      <c r="BD25" s="510"/>
      <c r="BE25" s="510"/>
      <c r="BF25" s="510"/>
      <c r="BG25" s="510"/>
      <c r="BH25" s="510"/>
      <c r="BI25" s="510"/>
      <c r="BJ25" s="510"/>
      <c r="BK25" s="510"/>
      <c r="BL25" s="510"/>
      <c r="BM25" s="510"/>
      <c r="BN25" s="510"/>
      <c r="BO25" s="510"/>
      <c r="BP25" s="510"/>
      <c r="BQ25" s="510"/>
      <c r="BR25" s="510"/>
      <c r="BS25" s="510"/>
      <c r="BT25" s="510"/>
      <c r="BU25" s="510"/>
      <c r="BV25" s="510"/>
      <c r="BW25" s="510"/>
      <c r="BX25" s="510"/>
      <c r="BY25" s="510"/>
      <c r="BZ25" s="510"/>
      <c r="CA25" s="510"/>
      <c r="CB25" s="510"/>
      <c r="CC25" s="510"/>
      <c r="CD25" s="510"/>
      <c r="CE25" s="510"/>
      <c r="CF25" s="510"/>
      <c r="CG25" s="510"/>
      <c r="CH25" s="510"/>
      <c r="CI25" s="510"/>
      <c r="CJ25" s="510"/>
      <c r="CK25" s="510"/>
      <c r="CL25" s="510"/>
      <c r="CM25" s="510"/>
      <c r="CN25" s="510"/>
      <c r="CO25" s="510"/>
      <c r="CP25" s="510"/>
      <c r="CQ25" s="510"/>
      <c r="CR25" s="510"/>
      <c r="CS25" s="510"/>
      <c r="CT25" s="510"/>
      <c r="CU25" s="510"/>
      <c r="CV25" s="510"/>
      <c r="CW25" s="510"/>
      <c r="CX25" s="510"/>
      <c r="CY25" s="510"/>
      <c r="CZ25" s="510"/>
      <c r="DA25" s="510"/>
      <c r="DB25" s="510"/>
      <c r="DC25" s="510"/>
      <c r="DD25" s="510"/>
      <c r="DE25" s="510"/>
      <c r="DF25" s="510"/>
      <c r="DG25" s="510"/>
      <c r="DH25" s="510"/>
      <c r="DI25" s="510"/>
      <c r="DJ25" s="510"/>
      <c r="DK25" s="510"/>
      <c r="DL25" s="510"/>
      <c r="DM25" s="510"/>
      <c r="DN25" s="510"/>
      <c r="DO25" s="510"/>
      <c r="DP25" s="510"/>
      <c r="DQ25" s="510"/>
      <c r="DR25" s="510"/>
      <c r="DS25" s="510"/>
      <c r="DT25" s="510"/>
      <c r="DU25" s="510"/>
      <c r="DV25" s="510"/>
      <c r="DW25" s="510"/>
      <c r="DX25" s="510"/>
      <c r="DY25" s="510"/>
      <c r="DZ25" s="510"/>
      <c r="EA25" s="510"/>
      <c r="EB25" s="510"/>
      <c r="EC25" s="510"/>
      <c r="ED25" s="510"/>
      <c r="EE25" s="510"/>
      <c r="EF25" s="510"/>
      <c r="EG25" s="510"/>
      <c r="EH25" s="510"/>
      <c r="EI25" s="510"/>
      <c r="EJ25" s="510"/>
      <c r="EK25" s="510"/>
      <c r="EL25" s="510"/>
      <c r="EM25" s="510"/>
      <c r="EN25" s="510"/>
      <c r="EO25" s="510"/>
      <c r="EP25" s="510"/>
      <c r="EQ25" s="510"/>
      <c r="ER25" s="510"/>
      <c r="ES25" s="510"/>
      <c r="ET25" s="510"/>
      <c r="EU25" s="510"/>
      <c r="EV25" s="510"/>
      <c r="EW25" s="510"/>
      <c r="EX25" s="510"/>
      <c r="EY25" s="510"/>
      <c r="EZ25" s="510"/>
      <c r="FA25" s="510"/>
      <c r="FB25" s="510"/>
      <c r="FC25" s="510"/>
      <c r="FD25" s="510"/>
      <c r="FE25" s="510"/>
      <c r="FF25" s="510"/>
      <c r="FG25" s="510"/>
      <c r="FH25" s="510"/>
      <c r="FI25" s="510"/>
      <c r="FJ25" s="510"/>
      <c r="FK25" s="510"/>
      <c r="FL25" s="510"/>
      <c r="FM25" s="510"/>
      <c r="FN25" s="510"/>
      <c r="FO25" s="510"/>
      <c r="FP25" s="510"/>
      <c r="FQ25" s="510"/>
      <c r="FR25" s="510"/>
      <c r="FS25" s="510"/>
      <c r="FT25" s="510"/>
      <c r="FU25" s="510"/>
      <c r="FV25" s="510"/>
      <c r="FW25" s="510"/>
      <c r="FX25" s="510"/>
      <c r="FY25" s="510"/>
      <c r="FZ25" s="510"/>
      <c r="GA25" s="510"/>
      <c r="GB25" s="510"/>
      <c r="GC25" s="510"/>
      <c r="GD25" s="510"/>
      <c r="GE25" s="510"/>
      <c r="GF25" s="510"/>
      <c r="GG25" s="510"/>
      <c r="GH25" s="510"/>
      <c r="GI25" s="510"/>
      <c r="GJ25" s="510"/>
      <c r="GK25" s="510"/>
      <c r="GL25" s="510"/>
      <c r="GM25" s="510"/>
      <c r="GN25" s="510"/>
      <c r="GO25" s="510"/>
      <c r="GP25" s="510"/>
      <c r="GQ25" s="510"/>
      <c r="GR25" s="510"/>
      <c r="GS25" s="510"/>
      <c r="GT25" s="510"/>
      <c r="GU25" s="510"/>
      <c r="GV25" s="510"/>
      <c r="GW25" s="510"/>
      <c r="GX25" s="510"/>
      <c r="GY25" s="510"/>
      <c r="GZ25" s="510"/>
      <c r="HA25" s="510"/>
      <c r="HB25" s="510"/>
      <c r="HC25" s="510"/>
      <c r="HD25" s="510"/>
      <c r="HE25" s="510"/>
      <c r="HF25" s="510"/>
      <c r="HG25" s="510"/>
      <c r="HH25" s="510"/>
      <c r="HI25" s="510"/>
      <c r="HJ25" s="510"/>
      <c r="HK25" s="510"/>
      <c r="HL25" s="510"/>
      <c r="HM25" s="510"/>
      <c r="HN25" s="510"/>
      <c r="HO25" s="510"/>
      <c r="HP25" s="510"/>
      <c r="HQ25" s="510"/>
      <c r="HR25" s="510"/>
      <c r="HS25" s="510"/>
      <c r="HT25" s="510"/>
      <c r="HU25" s="510"/>
      <c r="HV25" s="510"/>
    </row>
    <row r="26" s="348" customFormat="1" ht="11.5" customHeight="1" spans="1:230">
      <c r="A26" s="538" t="s">
        <v>124</v>
      </c>
      <c r="B26" s="478">
        <v>60354</v>
      </c>
      <c r="C26" s="478">
        <v>64046</v>
      </c>
      <c r="D26" s="479">
        <f t="shared" si="4"/>
        <v>6.11724160784704</v>
      </c>
      <c r="E26" s="478">
        <f t="shared" si="5"/>
        <v>3692</v>
      </c>
      <c r="F26" s="537"/>
      <c r="G26" s="485" t="s">
        <v>52</v>
      </c>
      <c r="H26" s="536">
        <v>3482</v>
      </c>
      <c r="I26" s="536">
        <v>10440</v>
      </c>
      <c r="J26" s="482">
        <v>13638</v>
      </c>
      <c r="K26" s="479">
        <f t="shared" si="3"/>
        <v>291.671453187823</v>
      </c>
      <c r="L26" s="478">
        <f t="shared" si="0"/>
        <v>10156</v>
      </c>
      <c r="M26" s="551"/>
      <c r="N26" s="510"/>
      <c r="O26" s="510"/>
      <c r="P26" s="510"/>
      <c r="Q26" s="510"/>
      <c r="R26" s="510"/>
      <c r="S26" s="510"/>
      <c r="T26" s="510"/>
      <c r="U26" s="510"/>
      <c r="V26" s="510"/>
      <c r="W26" s="510"/>
      <c r="X26" s="510"/>
      <c r="Y26" s="510"/>
      <c r="Z26" s="510"/>
      <c r="AA26" s="510"/>
      <c r="AB26" s="510"/>
      <c r="AC26" s="510"/>
      <c r="AD26" s="510"/>
      <c r="AE26" s="510"/>
      <c r="AF26" s="510"/>
      <c r="AG26" s="510"/>
      <c r="AH26" s="510"/>
      <c r="AI26" s="510"/>
      <c r="AJ26" s="510"/>
      <c r="AK26" s="510"/>
      <c r="AL26" s="510"/>
      <c r="AM26" s="510"/>
      <c r="AN26" s="510"/>
      <c r="AO26" s="510"/>
      <c r="AP26" s="510"/>
      <c r="AQ26" s="510"/>
      <c r="AR26" s="510"/>
      <c r="AS26" s="510"/>
      <c r="AT26" s="510"/>
      <c r="AU26" s="510"/>
      <c r="AV26" s="510"/>
      <c r="AW26" s="510"/>
      <c r="AX26" s="510"/>
      <c r="AY26" s="510"/>
      <c r="AZ26" s="510"/>
      <c r="BA26" s="510"/>
      <c r="BB26" s="510"/>
      <c r="BC26" s="510"/>
      <c r="BD26" s="510"/>
      <c r="BE26" s="510"/>
      <c r="BF26" s="510"/>
      <c r="BG26" s="510"/>
      <c r="BH26" s="510"/>
      <c r="BI26" s="510"/>
      <c r="BJ26" s="510"/>
      <c r="BK26" s="510"/>
      <c r="BL26" s="510"/>
      <c r="BM26" s="510"/>
      <c r="BN26" s="510"/>
      <c r="BO26" s="510"/>
      <c r="BP26" s="510"/>
      <c r="BQ26" s="510"/>
      <c r="BR26" s="510"/>
      <c r="BS26" s="510"/>
      <c r="BT26" s="510"/>
      <c r="BU26" s="510"/>
      <c r="BV26" s="510"/>
      <c r="BW26" s="510"/>
      <c r="BX26" s="510"/>
      <c r="BY26" s="510"/>
      <c r="BZ26" s="510"/>
      <c r="CA26" s="510"/>
      <c r="CB26" s="510"/>
      <c r="CC26" s="510"/>
      <c r="CD26" s="510"/>
      <c r="CE26" s="510"/>
      <c r="CF26" s="510"/>
      <c r="CG26" s="510"/>
      <c r="CH26" s="510"/>
      <c r="CI26" s="510"/>
      <c r="CJ26" s="510"/>
      <c r="CK26" s="510"/>
      <c r="CL26" s="510"/>
      <c r="CM26" s="510"/>
      <c r="CN26" s="510"/>
      <c r="CO26" s="510"/>
      <c r="CP26" s="510"/>
      <c r="CQ26" s="510"/>
      <c r="CR26" s="510"/>
      <c r="CS26" s="510"/>
      <c r="CT26" s="510"/>
      <c r="CU26" s="510"/>
      <c r="CV26" s="510"/>
      <c r="CW26" s="510"/>
      <c r="CX26" s="510"/>
      <c r="CY26" s="510"/>
      <c r="CZ26" s="510"/>
      <c r="DA26" s="510"/>
      <c r="DB26" s="510"/>
      <c r="DC26" s="510"/>
      <c r="DD26" s="510"/>
      <c r="DE26" s="510"/>
      <c r="DF26" s="510"/>
      <c r="DG26" s="510"/>
      <c r="DH26" s="510"/>
      <c r="DI26" s="510"/>
      <c r="DJ26" s="510"/>
      <c r="DK26" s="510"/>
      <c r="DL26" s="510"/>
      <c r="DM26" s="510"/>
      <c r="DN26" s="510"/>
      <c r="DO26" s="510"/>
      <c r="DP26" s="510"/>
      <c r="DQ26" s="510"/>
      <c r="DR26" s="510"/>
      <c r="DS26" s="510"/>
      <c r="DT26" s="510"/>
      <c r="DU26" s="510"/>
      <c r="DV26" s="510"/>
      <c r="DW26" s="510"/>
      <c r="DX26" s="510"/>
      <c r="DY26" s="510"/>
      <c r="DZ26" s="510"/>
      <c r="EA26" s="510"/>
      <c r="EB26" s="510"/>
      <c r="EC26" s="510"/>
      <c r="ED26" s="510"/>
      <c r="EE26" s="510"/>
      <c r="EF26" s="510"/>
      <c r="EG26" s="510"/>
      <c r="EH26" s="510"/>
      <c r="EI26" s="510"/>
      <c r="EJ26" s="510"/>
      <c r="EK26" s="510"/>
      <c r="EL26" s="510"/>
      <c r="EM26" s="510"/>
      <c r="EN26" s="510"/>
      <c r="EO26" s="510"/>
      <c r="EP26" s="510"/>
      <c r="EQ26" s="510"/>
      <c r="ER26" s="510"/>
      <c r="ES26" s="510"/>
      <c r="ET26" s="510"/>
      <c r="EU26" s="510"/>
      <c r="EV26" s="510"/>
      <c r="EW26" s="510"/>
      <c r="EX26" s="510"/>
      <c r="EY26" s="510"/>
      <c r="EZ26" s="510"/>
      <c r="FA26" s="510"/>
      <c r="FB26" s="510"/>
      <c r="FC26" s="510"/>
      <c r="FD26" s="510"/>
      <c r="FE26" s="510"/>
      <c r="FF26" s="510"/>
      <c r="FG26" s="510"/>
      <c r="FH26" s="510"/>
      <c r="FI26" s="510"/>
      <c r="FJ26" s="510"/>
      <c r="FK26" s="510"/>
      <c r="FL26" s="510"/>
      <c r="FM26" s="510"/>
      <c r="FN26" s="510"/>
      <c r="FO26" s="510"/>
      <c r="FP26" s="510"/>
      <c r="FQ26" s="510"/>
      <c r="FR26" s="510"/>
      <c r="FS26" s="510"/>
      <c r="FT26" s="510"/>
      <c r="FU26" s="510"/>
      <c r="FV26" s="510"/>
      <c r="FW26" s="510"/>
      <c r="FX26" s="510"/>
      <c r="FY26" s="510"/>
      <c r="FZ26" s="510"/>
      <c r="GA26" s="510"/>
      <c r="GB26" s="510"/>
      <c r="GC26" s="510"/>
      <c r="GD26" s="510"/>
      <c r="GE26" s="510"/>
      <c r="GF26" s="510"/>
      <c r="GG26" s="510"/>
      <c r="GH26" s="510"/>
      <c r="GI26" s="510"/>
      <c r="GJ26" s="510"/>
      <c r="GK26" s="510"/>
      <c r="GL26" s="510"/>
      <c r="GM26" s="510"/>
      <c r="GN26" s="510"/>
      <c r="GO26" s="510"/>
      <c r="GP26" s="510"/>
      <c r="GQ26" s="510"/>
      <c r="GR26" s="510"/>
      <c r="GS26" s="510"/>
      <c r="GT26" s="510"/>
      <c r="GU26" s="510"/>
      <c r="GV26" s="510"/>
      <c r="GW26" s="510"/>
      <c r="GX26" s="510"/>
      <c r="GY26" s="510"/>
      <c r="GZ26" s="510"/>
      <c r="HA26" s="510"/>
      <c r="HB26" s="510"/>
      <c r="HC26" s="510"/>
      <c r="HD26" s="510"/>
      <c r="HE26" s="510"/>
      <c r="HF26" s="510"/>
      <c r="HG26" s="510"/>
      <c r="HH26" s="510"/>
      <c r="HI26" s="510"/>
      <c r="HJ26" s="510"/>
      <c r="HK26" s="510"/>
      <c r="HL26" s="510"/>
      <c r="HM26" s="510"/>
      <c r="HN26" s="510"/>
      <c r="HO26" s="510"/>
      <c r="HP26" s="510"/>
      <c r="HQ26" s="510"/>
      <c r="HR26" s="510"/>
      <c r="HS26" s="510"/>
      <c r="HT26" s="510"/>
      <c r="HU26" s="510"/>
      <c r="HV26" s="510"/>
    </row>
    <row r="27" s="348" customFormat="1" ht="11.5" customHeight="1" spans="1:230">
      <c r="A27" s="538" t="s">
        <v>125</v>
      </c>
      <c r="B27" s="478">
        <v>68295</v>
      </c>
      <c r="C27" s="478">
        <v>71709</v>
      </c>
      <c r="D27" s="479">
        <f t="shared" si="4"/>
        <v>4.99890182297386</v>
      </c>
      <c r="E27" s="478">
        <f t="shared" si="5"/>
        <v>3414</v>
      </c>
      <c r="F27" s="537"/>
      <c r="G27" s="481" t="s">
        <v>54</v>
      </c>
      <c r="H27" s="536">
        <v>25000</v>
      </c>
      <c r="I27" s="536">
        <v>1200</v>
      </c>
      <c r="J27" s="482">
        <v>30100</v>
      </c>
      <c r="K27" s="479">
        <f t="shared" si="3"/>
        <v>20.4</v>
      </c>
      <c r="L27" s="478">
        <f t="shared" si="0"/>
        <v>5100</v>
      </c>
      <c r="M27" s="551"/>
      <c r="N27" s="510"/>
      <c r="O27" s="510"/>
      <c r="P27" s="510"/>
      <c r="Q27" s="510"/>
      <c r="R27" s="510"/>
      <c r="S27" s="510"/>
      <c r="T27" s="510"/>
      <c r="U27" s="510"/>
      <c r="V27" s="510"/>
      <c r="W27" s="510"/>
      <c r="X27" s="510"/>
      <c r="Y27" s="510"/>
      <c r="Z27" s="510"/>
      <c r="AA27" s="510"/>
      <c r="AB27" s="510"/>
      <c r="AC27" s="510"/>
      <c r="AD27" s="510"/>
      <c r="AE27" s="510"/>
      <c r="AF27" s="510"/>
      <c r="AG27" s="510"/>
      <c r="AH27" s="510"/>
      <c r="AI27" s="510"/>
      <c r="AJ27" s="510"/>
      <c r="AK27" s="510"/>
      <c r="AL27" s="510"/>
      <c r="AM27" s="510"/>
      <c r="AN27" s="510"/>
      <c r="AO27" s="510"/>
      <c r="AP27" s="510"/>
      <c r="AQ27" s="510"/>
      <c r="AR27" s="510"/>
      <c r="AS27" s="510"/>
      <c r="AT27" s="510"/>
      <c r="AU27" s="510"/>
      <c r="AV27" s="510"/>
      <c r="AW27" s="510"/>
      <c r="AX27" s="510"/>
      <c r="AY27" s="510"/>
      <c r="AZ27" s="510"/>
      <c r="BA27" s="510"/>
      <c r="BB27" s="510"/>
      <c r="BC27" s="510"/>
      <c r="BD27" s="510"/>
      <c r="BE27" s="510"/>
      <c r="BF27" s="510"/>
      <c r="BG27" s="510"/>
      <c r="BH27" s="510"/>
      <c r="BI27" s="510"/>
      <c r="BJ27" s="510"/>
      <c r="BK27" s="510"/>
      <c r="BL27" s="510"/>
      <c r="BM27" s="510"/>
      <c r="BN27" s="510"/>
      <c r="BO27" s="510"/>
      <c r="BP27" s="510"/>
      <c r="BQ27" s="510"/>
      <c r="BR27" s="510"/>
      <c r="BS27" s="510"/>
      <c r="BT27" s="510"/>
      <c r="BU27" s="510"/>
      <c r="BV27" s="510"/>
      <c r="BW27" s="510"/>
      <c r="BX27" s="510"/>
      <c r="BY27" s="510"/>
      <c r="BZ27" s="510"/>
      <c r="CA27" s="510"/>
      <c r="CB27" s="510"/>
      <c r="CC27" s="510"/>
      <c r="CD27" s="510"/>
      <c r="CE27" s="510"/>
      <c r="CF27" s="510"/>
      <c r="CG27" s="510"/>
      <c r="CH27" s="510"/>
      <c r="CI27" s="510"/>
      <c r="CJ27" s="510"/>
      <c r="CK27" s="510"/>
      <c r="CL27" s="510"/>
      <c r="CM27" s="510"/>
      <c r="CN27" s="510"/>
      <c r="CO27" s="510"/>
      <c r="CP27" s="510"/>
      <c r="CQ27" s="510"/>
      <c r="CR27" s="510"/>
      <c r="CS27" s="510"/>
      <c r="CT27" s="510"/>
      <c r="CU27" s="510"/>
      <c r="CV27" s="510"/>
      <c r="CW27" s="510"/>
      <c r="CX27" s="510"/>
      <c r="CY27" s="510"/>
      <c r="CZ27" s="510"/>
      <c r="DA27" s="510"/>
      <c r="DB27" s="510"/>
      <c r="DC27" s="510"/>
      <c r="DD27" s="510"/>
      <c r="DE27" s="510"/>
      <c r="DF27" s="510"/>
      <c r="DG27" s="510"/>
      <c r="DH27" s="510"/>
      <c r="DI27" s="510"/>
      <c r="DJ27" s="510"/>
      <c r="DK27" s="510"/>
      <c r="DL27" s="510"/>
      <c r="DM27" s="510"/>
      <c r="DN27" s="510"/>
      <c r="DO27" s="510"/>
      <c r="DP27" s="510"/>
      <c r="DQ27" s="510"/>
      <c r="DR27" s="510"/>
      <c r="DS27" s="510"/>
      <c r="DT27" s="510"/>
      <c r="DU27" s="510"/>
      <c r="DV27" s="510"/>
      <c r="DW27" s="510"/>
      <c r="DX27" s="510"/>
      <c r="DY27" s="510"/>
      <c r="DZ27" s="510"/>
      <c r="EA27" s="510"/>
      <c r="EB27" s="510"/>
      <c r="EC27" s="510"/>
      <c r="ED27" s="510"/>
      <c r="EE27" s="510"/>
      <c r="EF27" s="510"/>
      <c r="EG27" s="510"/>
      <c r="EH27" s="510"/>
      <c r="EI27" s="510"/>
      <c r="EJ27" s="510"/>
      <c r="EK27" s="510"/>
      <c r="EL27" s="510"/>
      <c r="EM27" s="510"/>
      <c r="EN27" s="510"/>
      <c r="EO27" s="510"/>
      <c r="EP27" s="510"/>
      <c r="EQ27" s="510"/>
      <c r="ER27" s="510"/>
      <c r="ES27" s="510"/>
      <c r="ET27" s="510"/>
      <c r="EU27" s="510"/>
      <c r="EV27" s="510"/>
      <c r="EW27" s="510"/>
      <c r="EX27" s="510"/>
      <c r="EY27" s="510"/>
      <c r="EZ27" s="510"/>
      <c r="FA27" s="510"/>
      <c r="FB27" s="510"/>
      <c r="FC27" s="510"/>
      <c r="FD27" s="510"/>
      <c r="FE27" s="510"/>
      <c r="FF27" s="510"/>
      <c r="FG27" s="510"/>
      <c r="FH27" s="510"/>
      <c r="FI27" s="510"/>
      <c r="FJ27" s="510"/>
      <c r="FK27" s="510"/>
      <c r="FL27" s="510"/>
      <c r="FM27" s="510"/>
      <c r="FN27" s="510"/>
      <c r="FO27" s="510"/>
      <c r="FP27" s="510"/>
      <c r="FQ27" s="510"/>
      <c r="FR27" s="510"/>
      <c r="FS27" s="510"/>
      <c r="FT27" s="510"/>
      <c r="FU27" s="510"/>
      <c r="FV27" s="510"/>
      <c r="FW27" s="510"/>
      <c r="FX27" s="510"/>
      <c r="FY27" s="510"/>
      <c r="FZ27" s="510"/>
      <c r="GA27" s="510"/>
      <c r="GB27" s="510"/>
      <c r="GC27" s="510"/>
      <c r="GD27" s="510"/>
      <c r="GE27" s="510"/>
      <c r="GF27" s="510"/>
      <c r="GG27" s="510"/>
      <c r="GH27" s="510"/>
      <c r="GI27" s="510"/>
      <c r="GJ27" s="510"/>
      <c r="GK27" s="510"/>
      <c r="GL27" s="510"/>
      <c r="GM27" s="510"/>
      <c r="GN27" s="510"/>
      <c r="GO27" s="510"/>
      <c r="GP27" s="510"/>
      <c r="GQ27" s="510"/>
      <c r="GR27" s="510"/>
      <c r="GS27" s="510"/>
      <c r="GT27" s="510"/>
      <c r="GU27" s="510"/>
      <c r="GV27" s="510"/>
      <c r="GW27" s="510"/>
      <c r="GX27" s="510"/>
      <c r="GY27" s="510"/>
      <c r="GZ27" s="510"/>
      <c r="HA27" s="510"/>
      <c r="HB27" s="510"/>
      <c r="HC27" s="510"/>
      <c r="HD27" s="510"/>
      <c r="HE27" s="510"/>
      <c r="HF27" s="510"/>
      <c r="HG27" s="510"/>
      <c r="HH27" s="510"/>
      <c r="HI27" s="510"/>
      <c r="HJ27" s="510"/>
      <c r="HK27" s="510"/>
      <c r="HL27" s="510"/>
      <c r="HM27" s="510"/>
      <c r="HN27" s="510"/>
      <c r="HO27" s="510"/>
      <c r="HP27" s="510"/>
      <c r="HQ27" s="510"/>
      <c r="HR27" s="510"/>
      <c r="HS27" s="510"/>
      <c r="HT27" s="510"/>
      <c r="HU27" s="510"/>
      <c r="HV27" s="510"/>
    </row>
    <row r="28" s="348" customFormat="1" ht="11.5" customHeight="1" spans="1:230">
      <c r="A28" s="498" t="s">
        <v>126</v>
      </c>
      <c r="B28" s="478">
        <v>46866</v>
      </c>
      <c r="C28" s="478">
        <v>50100</v>
      </c>
      <c r="D28" s="479">
        <f t="shared" si="4"/>
        <v>6.90052490078095</v>
      </c>
      <c r="E28" s="478">
        <f t="shared" si="5"/>
        <v>3234</v>
      </c>
      <c r="F28" s="537"/>
      <c r="G28" s="358" t="s">
        <v>56</v>
      </c>
      <c r="H28" s="536">
        <v>32657</v>
      </c>
      <c r="I28" s="536">
        <v>30325</v>
      </c>
      <c r="J28" s="482">
        <v>35170</v>
      </c>
      <c r="K28" s="479">
        <f t="shared" si="3"/>
        <v>7.69513427442815</v>
      </c>
      <c r="L28" s="478">
        <f t="shared" si="0"/>
        <v>2513</v>
      </c>
      <c r="M28" s="551"/>
      <c r="N28" s="510"/>
      <c r="O28" s="510"/>
      <c r="P28" s="510"/>
      <c r="Q28" s="510"/>
      <c r="R28" s="510"/>
      <c r="S28" s="510"/>
      <c r="T28" s="510"/>
      <c r="U28" s="510"/>
      <c r="V28" s="510"/>
      <c r="W28" s="510"/>
      <c r="X28" s="510"/>
      <c r="Y28" s="510"/>
      <c r="Z28" s="510"/>
      <c r="AA28" s="510"/>
      <c r="AB28" s="510"/>
      <c r="AC28" s="510"/>
      <c r="AD28" s="510"/>
      <c r="AE28" s="510"/>
      <c r="AF28" s="510"/>
      <c r="AG28" s="510"/>
      <c r="AH28" s="510"/>
      <c r="AI28" s="510"/>
      <c r="AJ28" s="510"/>
      <c r="AK28" s="510"/>
      <c r="AL28" s="510"/>
      <c r="AM28" s="510"/>
      <c r="AN28" s="510"/>
      <c r="AO28" s="510"/>
      <c r="AP28" s="510"/>
      <c r="AQ28" s="510"/>
      <c r="AR28" s="510"/>
      <c r="AS28" s="510"/>
      <c r="AT28" s="510"/>
      <c r="AU28" s="510"/>
      <c r="AV28" s="510"/>
      <c r="AW28" s="510"/>
      <c r="AX28" s="510"/>
      <c r="AY28" s="510"/>
      <c r="AZ28" s="510"/>
      <c r="BA28" s="510"/>
      <c r="BB28" s="510"/>
      <c r="BC28" s="510"/>
      <c r="BD28" s="510"/>
      <c r="BE28" s="510"/>
      <c r="BF28" s="510"/>
      <c r="BG28" s="510"/>
      <c r="BH28" s="510"/>
      <c r="BI28" s="510"/>
      <c r="BJ28" s="510"/>
      <c r="BK28" s="510"/>
      <c r="BL28" s="510"/>
      <c r="BM28" s="510"/>
      <c r="BN28" s="510"/>
      <c r="BO28" s="510"/>
      <c r="BP28" s="510"/>
      <c r="BQ28" s="510"/>
      <c r="BR28" s="510"/>
      <c r="BS28" s="510"/>
      <c r="BT28" s="510"/>
      <c r="BU28" s="510"/>
      <c r="BV28" s="510"/>
      <c r="BW28" s="510"/>
      <c r="BX28" s="510"/>
      <c r="BY28" s="510"/>
      <c r="BZ28" s="510"/>
      <c r="CA28" s="510"/>
      <c r="CB28" s="510"/>
      <c r="CC28" s="510"/>
      <c r="CD28" s="510"/>
      <c r="CE28" s="510"/>
      <c r="CF28" s="510"/>
      <c r="CG28" s="510"/>
      <c r="CH28" s="510"/>
      <c r="CI28" s="510"/>
      <c r="CJ28" s="510"/>
      <c r="CK28" s="510"/>
      <c r="CL28" s="510"/>
      <c r="CM28" s="510"/>
      <c r="CN28" s="510"/>
      <c r="CO28" s="510"/>
      <c r="CP28" s="510"/>
      <c r="CQ28" s="510"/>
      <c r="CR28" s="510"/>
      <c r="CS28" s="510"/>
      <c r="CT28" s="510"/>
      <c r="CU28" s="510"/>
      <c r="CV28" s="510"/>
      <c r="CW28" s="510"/>
      <c r="CX28" s="510"/>
      <c r="CY28" s="510"/>
      <c r="CZ28" s="510"/>
      <c r="DA28" s="510"/>
      <c r="DB28" s="510"/>
      <c r="DC28" s="510"/>
      <c r="DD28" s="510"/>
      <c r="DE28" s="510"/>
      <c r="DF28" s="510"/>
      <c r="DG28" s="510"/>
      <c r="DH28" s="510"/>
      <c r="DI28" s="510"/>
      <c r="DJ28" s="510"/>
      <c r="DK28" s="510"/>
      <c r="DL28" s="510"/>
      <c r="DM28" s="510"/>
      <c r="DN28" s="510"/>
      <c r="DO28" s="510"/>
      <c r="DP28" s="510"/>
      <c r="DQ28" s="510"/>
      <c r="DR28" s="510"/>
      <c r="DS28" s="510"/>
      <c r="DT28" s="510"/>
      <c r="DU28" s="510"/>
      <c r="DV28" s="510"/>
      <c r="DW28" s="510"/>
      <c r="DX28" s="510"/>
      <c r="DY28" s="510"/>
      <c r="DZ28" s="510"/>
      <c r="EA28" s="510"/>
      <c r="EB28" s="510"/>
      <c r="EC28" s="510"/>
      <c r="ED28" s="510"/>
      <c r="EE28" s="510"/>
      <c r="EF28" s="510"/>
      <c r="EG28" s="510"/>
      <c r="EH28" s="510"/>
      <c r="EI28" s="510"/>
      <c r="EJ28" s="510"/>
      <c r="EK28" s="510"/>
      <c r="EL28" s="510"/>
      <c r="EM28" s="510"/>
      <c r="EN28" s="510"/>
      <c r="EO28" s="510"/>
      <c r="EP28" s="510"/>
      <c r="EQ28" s="510"/>
      <c r="ER28" s="510"/>
      <c r="ES28" s="510"/>
      <c r="ET28" s="510"/>
      <c r="EU28" s="510"/>
      <c r="EV28" s="510"/>
      <c r="EW28" s="510"/>
      <c r="EX28" s="510"/>
      <c r="EY28" s="510"/>
      <c r="EZ28" s="510"/>
      <c r="FA28" s="510"/>
      <c r="FB28" s="510"/>
      <c r="FC28" s="510"/>
      <c r="FD28" s="510"/>
      <c r="FE28" s="510"/>
      <c r="FF28" s="510"/>
      <c r="FG28" s="510"/>
      <c r="FH28" s="510"/>
      <c r="FI28" s="510"/>
      <c r="FJ28" s="510"/>
      <c r="FK28" s="510"/>
      <c r="FL28" s="510"/>
      <c r="FM28" s="510"/>
      <c r="FN28" s="510"/>
      <c r="FO28" s="510"/>
      <c r="FP28" s="510"/>
      <c r="FQ28" s="510"/>
      <c r="FR28" s="510"/>
      <c r="FS28" s="510"/>
      <c r="FT28" s="510"/>
      <c r="FU28" s="510"/>
      <c r="FV28" s="510"/>
      <c r="FW28" s="510"/>
      <c r="FX28" s="510"/>
      <c r="FY28" s="510"/>
      <c r="FZ28" s="510"/>
      <c r="GA28" s="510"/>
      <c r="GB28" s="510"/>
      <c r="GC28" s="510"/>
      <c r="GD28" s="510"/>
      <c r="GE28" s="510"/>
      <c r="GF28" s="510"/>
      <c r="GG28" s="510"/>
      <c r="GH28" s="510"/>
      <c r="GI28" s="510"/>
      <c r="GJ28" s="510"/>
      <c r="GK28" s="510"/>
      <c r="GL28" s="510"/>
      <c r="GM28" s="510"/>
      <c r="GN28" s="510"/>
      <c r="GO28" s="510"/>
      <c r="GP28" s="510"/>
      <c r="GQ28" s="510"/>
      <c r="GR28" s="510"/>
      <c r="GS28" s="510"/>
      <c r="GT28" s="510"/>
      <c r="GU28" s="510"/>
      <c r="GV28" s="510"/>
      <c r="GW28" s="510"/>
      <c r="GX28" s="510"/>
      <c r="GY28" s="510"/>
      <c r="GZ28" s="510"/>
      <c r="HA28" s="510"/>
      <c r="HB28" s="510"/>
      <c r="HC28" s="510"/>
      <c r="HD28" s="510"/>
      <c r="HE28" s="510"/>
      <c r="HF28" s="510"/>
      <c r="HG28" s="510"/>
      <c r="HH28" s="510"/>
      <c r="HI28" s="510"/>
      <c r="HJ28" s="510"/>
      <c r="HK28" s="510"/>
      <c r="HL28" s="510"/>
      <c r="HM28" s="510"/>
      <c r="HN28" s="510"/>
      <c r="HO28" s="510"/>
      <c r="HP28" s="510"/>
      <c r="HQ28" s="510"/>
      <c r="HR28" s="510"/>
      <c r="HS28" s="510"/>
      <c r="HT28" s="510"/>
      <c r="HU28" s="510"/>
      <c r="HV28" s="510"/>
    </row>
    <row r="29" s="348" customFormat="1" ht="11.5" customHeight="1" spans="1:230">
      <c r="A29" s="498" t="s">
        <v>127</v>
      </c>
      <c r="B29" s="478">
        <v>64295</v>
      </c>
      <c r="C29" s="478">
        <v>61084</v>
      </c>
      <c r="D29" s="479">
        <f t="shared" si="4"/>
        <v>-4.99416750913757</v>
      </c>
      <c r="E29" s="478">
        <f t="shared" si="5"/>
        <v>-3211</v>
      </c>
      <c r="F29" s="537"/>
      <c r="G29" s="481" t="s">
        <v>128</v>
      </c>
      <c r="H29" s="536">
        <v>61789</v>
      </c>
      <c r="I29" s="536">
        <v>4127</v>
      </c>
      <c r="J29" s="482">
        <v>5198</v>
      </c>
      <c r="K29" s="479">
        <f t="shared" si="3"/>
        <v>-91.5874993930959</v>
      </c>
      <c r="L29" s="478">
        <f t="shared" si="0"/>
        <v>-56591</v>
      </c>
      <c r="M29" s="551"/>
      <c r="N29" s="510"/>
      <c r="O29" s="510"/>
      <c r="P29" s="510"/>
      <c r="Q29" s="510"/>
      <c r="R29" s="510"/>
      <c r="S29" s="510"/>
      <c r="T29" s="510"/>
      <c r="U29" s="510"/>
      <c r="V29" s="510"/>
      <c r="W29" s="510"/>
      <c r="X29" s="510"/>
      <c r="Y29" s="510"/>
      <c r="Z29" s="510"/>
      <c r="AA29" s="510"/>
      <c r="AB29" s="510"/>
      <c r="AC29" s="510"/>
      <c r="AD29" s="510"/>
      <c r="AE29" s="510"/>
      <c r="AF29" s="510"/>
      <c r="AG29" s="510"/>
      <c r="AH29" s="510"/>
      <c r="AI29" s="510"/>
      <c r="AJ29" s="510"/>
      <c r="AK29" s="510"/>
      <c r="AL29" s="510"/>
      <c r="AM29" s="510"/>
      <c r="AN29" s="510"/>
      <c r="AO29" s="510"/>
      <c r="AP29" s="510"/>
      <c r="AQ29" s="510"/>
      <c r="AR29" s="510"/>
      <c r="AS29" s="510"/>
      <c r="AT29" s="510"/>
      <c r="AU29" s="510"/>
      <c r="AV29" s="510"/>
      <c r="AW29" s="510"/>
      <c r="AX29" s="510"/>
      <c r="AY29" s="510"/>
      <c r="AZ29" s="510"/>
      <c r="BA29" s="510"/>
      <c r="BB29" s="510"/>
      <c r="BC29" s="510"/>
      <c r="BD29" s="510"/>
      <c r="BE29" s="510"/>
      <c r="BF29" s="510"/>
      <c r="BG29" s="510"/>
      <c r="BH29" s="510"/>
      <c r="BI29" s="510"/>
      <c r="BJ29" s="510"/>
      <c r="BK29" s="510"/>
      <c r="BL29" s="510"/>
      <c r="BM29" s="510"/>
      <c r="BN29" s="510"/>
      <c r="BO29" s="510"/>
      <c r="BP29" s="510"/>
      <c r="BQ29" s="510"/>
      <c r="BR29" s="510"/>
      <c r="BS29" s="510"/>
      <c r="BT29" s="510"/>
      <c r="BU29" s="510"/>
      <c r="BV29" s="510"/>
      <c r="BW29" s="510"/>
      <c r="BX29" s="510"/>
      <c r="BY29" s="510"/>
      <c r="BZ29" s="510"/>
      <c r="CA29" s="510"/>
      <c r="CB29" s="510"/>
      <c r="CC29" s="510"/>
      <c r="CD29" s="510"/>
      <c r="CE29" s="510"/>
      <c r="CF29" s="510"/>
      <c r="CG29" s="510"/>
      <c r="CH29" s="510"/>
      <c r="CI29" s="510"/>
      <c r="CJ29" s="510"/>
      <c r="CK29" s="510"/>
      <c r="CL29" s="510"/>
      <c r="CM29" s="510"/>
      <c r="CN29" s="510"/>
      <c r="CO29" s="510"/>
      <c r="CP29" s="510"/>
      <c r="CQ29" s="510"/>
      <c r="CR29" s="510"/>
      <c r="CS29" s="510"/>
      <c r="CT29" s="510"/>
      <c r="CU29" s="510"/>
      <c r="CV29" s="510"/>
      <c r="CW29" s="510"/>
      <c r="CX29" s="510"/>
      <c r="CY29" s="510"/>
      <c r="CZ29" s="510"/>
      <c r="DA29" s="510"/>
      <c r="DB29" s="510"/>
      <c r="DC29" s="510"/>
      <c r="DD29" s="510"/>
      <c r="DE29" s="510"/>
      <c r="DF29" s="510"/>
      <c r="DG29" s="510"/>
      <c r="DH29" s="510"/>
      <c r="DI29" s="510"/>
      <c r="DJ29" s="510"/>
      <c r="DK29" s="510"/>
      <c r="DL29" s="510"/>
      <c r="DM29" s="510"/>
      <c r="DN29" s="510"/>
      <c r="DO29" s="510"/>
      <c r="DP29" s="510"/>
      <c r="DQ29" s="510"/>
      <c r="DR29" s="510"/>
      <c r="DS29" s="510"/>
      <c r="DT29" s="510"/>
      <c r="DU29" s="510"/>
      <c r="DV29" s="510"/>
      <c r="DW29" s="510"/>
      <c r="DX29" s="510"/>
      <c r="DY29" s="510"/>
      <c r="DZ29" s="510"/>
      <c r="EA29" s="510"/>
      <c r="EB29" s="510"/>
      <c r="EC29" s="510"/>
      <c r="ED29" s="510"/>
      <c r="EE29" s="510"/>
      <c r="EF29" s="510"/>
      <c r="EG29" s="510"/>
      <c r="EH29" s="510"/>
      <c r="EI29" s="510"/>
      <c r="EJ29" s="510"/>
      <c r="EK29" s="510"/>
      <c r="EL29" s="510"/>
      <c r="EM29" s="510"/>
      <c r="EN29" s="510"/>
      <c r="EO29" s="510"/>
      <c r="EP29" s="510"/>
      <c r="EQ29" s="510"/>
      <c r="ER29" s="510"/>
      <c r="ES29" s="510"/>
      <c r="ET29" s="510"/>
      <c r="EU29" s="510"/>
      <c r="EV29" s="510"/>
      <c r="EW29" s="510"/>
      <c r="EX29" s="510"/>
      <c r="EY29" s="510"/>
      <c r="EZ29" s="510"/>
      <c r="FA29" s="510"/>
      <c r="FB29" s="510"/>
      <c r="FC29" s="510"/>
      <c r="FD29" s="510"/>
      <c r="FE29" s="510"/>
      <c r="FF29" s="510"/>
      <c r="FG29" s="510"/>
      <c r="FH29" s="510"/>
      <c r="FI29" s="510"/>
      <c r="FJ29" s="510"/>
      <c r="FK29" s="510"/>
      <c r="FL29" s="510"/>
      <c r="FM29" s="510"/>
      <c r="FN29" s="510"/>
      <c r="FO29" s="510"/>
      <c r="FP29" s="510"/>
      <c r="FQ29" s="510"/>
      <c r="FR29" s="510"/>
      <c r="FS29" s="510"/>
      <c r="FT29" s="510"/>
      <c r="FU29" s="510"/>
      <c r="FV29" s="510"/>
      <c r="FW29" s="510"/>
      <c r="FX29" s="510"/>
      <c r="FY29" s="510"/>
      <c r="FZ29" s="510"/>
      <c r="GA29" s="510"/>
      <c r="GB29" s="510"/>
      <c r="GC29" s="510"/>
      <c r="GD29" s="510"/>
      <c r="GE29" s="510"/>
      <c r="GF29" s="510"/>
      <c r="GG29" s="510"/>
      <c r="GH29" s="510"/>
      <c r="GI29" s="510"/>
      <c r="GJ29" s="510"/>
      <c r="GK29" s="510"/>
      <c r="GL29" s="510"/>
      <c r="GM29" s="510"/>
      <c r="GN29" s="510"/>
      <c r="GO29" s="510"/>
      <c r="GP29" s="510"/>
      <c r="GQ29" s="510"/>
      <c r="GR29" s="510"/>
      <c r="GS29" s="510"/>
      <c r="GT29" s="510"/>
      <c r="GU29" s="510"/>
      <c r="GV29" s="510"/>
      <c r="GW29" s="510"/>
      <c r="GX29" s="510"/>
      <c r="GY29" s="510"/>
      <c r="GZ29" s="510"/>
      <c r="HA29" s="510"/>
      <c r="HB29" s="510"/>
      <c r="HC29" s="510"/>
      <c r="HD29" s="510"/>
      <c r="HE29" s="510"/>
      <c r="HF29" s="510"/>
      <c r="HG29" s="510"/>
      <c r="HH29" s="510"/>
      <c r="HI29" s="510"/>
      <c r="HJ29" s="510"/>
      <c r="HK29" s="510"/>
      <c r="HL29" s="510"/>
      <c r="HM29" s="510"/>
      <c r="HN29" s="510"/>
      <c r="HO29" s="510"/>
      <c r="HP29" s="510"/>
      <c r="HQ29" s="510"/>
      <c r="HR29" s="510"/>
      <c r="HS29" s="510"/>
      <c r="HT29" s="510"/>
      <c r="HU29" s="510"/>
      <c r="HV29" s="510"/>
    </row>
    <row r="30" s="348" customFormat="1" ht="11.5" customHeight="1" spans="1:230">
      <c r="A30" s="538" t="s">
        <v>129</v>
      </c>
      <c r="B30" s="478">
        <v>46281</v>
      </c>
      <c r="C30" s="478">
        <v>38541</v>
      </c>
      <c r="D30" s="479">
        <f t="shared" si="4"/>
        <v>-16.7239255850133</v>
      </c>
      <c r="E30" s="478">
        <f t="shared" si="5"/>
        <v>-7740</v>
      </c>
      <c r="F30" s="537"/>
      <c r="G30" s="481"/>
      <c r="H30" s="543"/>
      <c r="I30" s="543"/>
      <c r="J30" s="553"/>
      <c r="K30" s="479"/>
      <c r="L30" s="488"/>
      <c r="M30" s="551"/>
      <c r="N30" s="510"/>
      <c r="O30" s="510"/>
      <c r="P30" s="510"/>
      <c r="Q30" s="510"/>
      <c r="R30" s="510"/>
      <c r="S30" s="510"/>
      <c r="T30" s="510"/>
      <c r="U30" s="510"/>
      <c r="V30" s="510"/>
      <c r="W30" s="510"/>
      <c r="X30" s="510"/>
      <c r="Y30" s="510"/>
      <c r="Z30" s="510"/>
      <c r="AA30" s="510"/>
      <c r="AB30" s="510"/>
      <c r="AC30" s="510"/>
      <c r="AD30" s="510"/>
      <c r="AE30" s="510"/>
      <c r="AF30" s="510"/>
      <c r="AG30" s="510"/>
      <c r="AH30" s="510"/>
      <c r="AI30" s="510"/>
      <c r="AJ30" s="510"/>
      <c r="AK30" s="510"/>
      <c r="AL30" s="510"/>
      <c r="AM30" s="510"/>
      <c r="AN30" s="510"/>
      <c r="AO30" s="510"/>
      <c r="AP30" s="510"/>
      <c r="AQ30" s="510"/>
      <c r="AR30" s="510"/>
      <c r="AS30" s="510"/>
      <c r="AT30" s="510"/>
      <c r="AU30" s="510"/>
      <c r="AV30" s="510"/>
      <c r="AW30" s="510"/>
      <c r="AX30" s="510"/>
      <c r="AY30" s="510"/>
      <c r="AZ30" s="510"/>
      <c r="BA30" s="510"/>
      <c r="BB30" s="510"/>
      <c r="BC30" s="510"/>
      <c r="BD30" s="510"/>
      <c r="BE30" s="510"/>
      <c r="BF30" s="510"/>
      <c r="BG30" s="510"/>
      <c r="BH30" s="510"/>
      <c r="BI30" s="510"/>
      <c r="BJ30" s="510"/>
      <c r="BK30" s="510"/>
      <c r="BL30" s="510"/>
      <c r="BM30" s="510"/>
      <c r="BN30" s="510"/>
      <c r="BO30" s="510"/>
      <c r="BP30" s="510"/>
      <c r="BQ30" s="510"/>
      <c r="BR30" s="510"/>
      <c r="BS30" s="510"/>
      <c r="BT30" s="510"/>
      <c r="BU30" s="510"/>
      <c r="BV30" s="510"/>
      <c r="BW30" s="510"/>
      <c r="BX30" s="510"/>
      <c r="BY30" s="510"/>
      <c r="BZ30" s="510"/>
      <c r="CA30" s="510"/>
      <c r="CB30" s="510"/>
      <c r="CC30" s="510"/>
      <c r="CD30" s="510"/>
      <c r="CE30" s="510"/>
      <c r="CF30" s="510"/>
      <c r="CG30" s="510"/>
      <c r="CH30" s="510"/>
      <c r="CI30" s="510"/>
      <c r="CJ30" s="510"/>
      <c r="CK30" s="510"/>
      <c r="CL30" s="510"/>
      <c r="CM30" s="510"/>
      <c r="CN30" s="510"/>
      <c r="CO30" s="510"/>
      <c r="CP30" s="510"/>
      <c r="CQ30" s="510"/>
      <c r="CR30" s="510"/>
      <c r="CS30" s="510"/>
      <c r="CT30" s="510"/>
      <c r="CU30" s="510"/>
      <c r="CV30" s="510"/>
      <c r="CW30" s="510"/>
      <c r="CX30" s="510"/>
      <c r="CY30" s="510"/>
      <c r="CZ30" s="510"/>
      <c r="DA30" s="510"/>
      <c r="DB30" s="510"/>
      <c r="DC30" s="510"/>
      <c r="DD30" s="510"/>
      <c r="DE30" s="510"/>
      <c r="DF30" s="510"/>
      <c r="DG30" s="510"/>
      <c r="DH30" s="510"/>
      <c r="DI30" s="510"/>
      <c r="DJ30" s="510"/>
      <c r="DK30" s="510"/>
      <c r="DL30" s="510"/>
      <c r="DM30" s="510"/>
      <c r="DN30" s="510"/>
      <c r="DO30" s="510"/>
      <c r="DP30" s="510"/>
      <c r="DQ30" s="510"/>
      <c r="DR30" s="510"/>
      <c r="DS30" s="510"/>
      <c r="DT30" s="510"/>
      <c r="DU30" s="510"/>
      <c r="DV30" s="510"/>
      <c r="DW30" s="510"/>
      <c r="DX30" s="510"/>
      <c r="DY30" s="510"/>
      <c r="DZ30" s="510"/>
      <c r="EA30" s="510"/>
      <c r="EB30" s="510"/>
      <c r="EC30" s="510"/>
      <c r="ED30" s="510"/>
      <c r="EE30" s="510"/>
      <c r="EF30" s="510"/>
      <c r="EG30" s="510"/>
      <c r="EH30" s="510"/>
      <c r="EI30" s="510"/>
      <c r="EJ30" s="510"/>
      <c r="EK30" s="510"/>
      <c r="EL30" s="510"/>
      <c r="EM30" s="510"/>
      <c r="EN30" s="510"/>
      <c r="EO30" s="510"/>
      <c r="EP30" s="510"/>
      <c r="EQ30" s="510"/>
      <c r="ER30" s="510"/>
      <c r="ES30" s="510"/>
      <c r="ET30" s="510"/>
      <c r="EU30" s="510"/>
      <c r="EV30" s="510"/>
      <c r="EW30" s="510"/>
      <c r="EX30" s="510"/>
      <c r="EY30" s="510"/>
      <c r="EZ30" s="510"/>
      <c r="FA30" s="510"/>
      <c r="FB30" s="510"/>
      <c r="FC30" s="510"/>
      <c r="FD30" s="510"/>
      <c r="FE30" s="510"/>
      <c r="FF30" s="510"/>
      <c r="FG30" s="510"/>
      <c r="FH30" s="510"/>
      <c r="FI30" s="510"/>
      <c r="FJ30" s="510"/>
      <c r="FK30" s="510"/>
      <c r="FL30" s="510"/>
      <c r="FM30" s="510"/>
      <c r="FN30" s="510"/>
      <c r="FO30" s="510"/>
      <c r="FP30" s="510"/>
      <c r="FQ30" s="510"/>
      <c r="FR30" s="510"/>
      <c r="FS30" s="510"/>
      <c r="FT30" s="510"/>
      <c r="FU30" s="510"/>
      <c r="FV30" s="510"/>
      <c r="FW30" s="510"/>
      <c r="FX30" s="510"/>
      <c r="FY30" s="510"/>
      <c r="FZ30" s="510"/>
      <c r="GA30" s="510"/>
      <c r="GB30" s="510"/>
      <c r="GC30" s="510"/>
      <c r="GD30" s="510"/>
      <c r="GE30" s="510"/>
      <c r="GF30" s="510"/>
      <c r="GG30" s="510"/>
      <c r="GH30" s="510"/>
      <c r="GI30" s="510"/>
      <c r="GJ30" s="510"/>
      <c r="GK30" s="510"/>
      <c r="GL30" s="510"/>
      <c r="GM30" s="510"/>
      <c r="GN30" s="510"/>
      <c r="GO30" s="510"/>
      <c r="GP30" s="510"/>
      <c r="GQ30" s="510"/>
      <c r="GR30" s="510"/>
      <c r="GS30" s="510"/>
      <c r="GT30" s="510"/>
      <c r="GU30" s="510"/>
      <c r="GV30" s="510"/>
      <c r="GW30" s="510"/>
      <c r="GX30" s="510"/>
      <c r="GY30" s="510"/>
      <c r="GZ30" s="510"/>
      <c r="HA30" s="510"/>
      <c r="HB30" s="510"/>
      <c r="HC30" s="510"/>
      <c r="HD30" s="510"/>
      <c r="HE30" s="510"/>
      <c r="HF30" s="510"/>
      <c r="HG30" s="510"/>
      <c r="HH30" s="510"/>
      <c r="HI30" s="510"/>
      <c r="HJ30" s="510"/>
      <c r="HK30" s="510"/>
      <c r="HL30" s="510"/>
      <c r="HM30" s="510"/>
      <c r="HN30" s="510"/>
      <c r="HO30" s="510"/>
      <c r="HP30" s="510"/>
      <c r="HQ30" s="510"/>
      <c r="HR30" s="510"/>
      <c r="HS30" s="510"/>
      <c r="HT30" s="510"/>
      <c r="HU30" s="510"/>
      <c r="HV30" s="510"/>
    </row>
    <row r="31" s="348" customFormat="1" ht="11.5" customHeight="1" spans="1:230">
      <c r="A31" s="544" t="s">
        <v>130</v>
      </c>
      <c r="B31" s="478">
        <v>28395</v>
      </c>
      <c r="C31" s="478">
        <v>30504</v>
      </c>
      <c r="D31" s="479">
        <f t="shared" si="4"/>
        <v>7.42736397253038</v>
      </c>
      <c r="E31" s="478">
        <f t="shared" si="5"/>
        <v>2109</v>
      </c>
      <c r="F31" s="537"/>
      <c r="G31" s="481"/>
      <c r="H31" s="543"/>
      <c r="I31" s="543"/>
      <c r="J31" s="487"/>
      <c r="K31" s="479"/>
      <c r="L31" s="488"/>
      <c r="M31" s="551"/>
      <c r="N31" s="510"/>
      <c r="O31" s="510"/>
      <c r="P31" s="510"/>
      <c r="Q31" s="510"/>
      <c r="R31" s="510"/>
      <c r="S31" s="510"/>
      <c r="T31" s="510"/>
      <c r="U31" s="510"/>
      <c r="V31" s="510"/>
      <c r="W31" s="510"/>
      <c r="X31" s="510"/>
      <c r="Y31" s="510"/>
      <c r="Z31" s="510"/>
      <c r="AA31" s="510"/>
      <c r="AB31" s="510"/>
      <c r="AC31" s="510"/>
      <c r="AD31" s="510"/>
      <c r="AE31" s="510"/>
      <c r="AF31" s="510"/>
      <c r="AG31" s="510"/>
      <c r="AH31" s="510"/>
      <c r="AI31" s="510"/>
      <c r="AJ31" s="510"/>
      <c r="AK31" s="510"/>
      <c r="AL31" s="510"/>
      <c r="AM31" s="510"/>
      <c r="AN31" s="510"/>
      <c r="AO31" s="510"/>
      <c r="AP31" s="510"/>
      <c r="AQ31" s="510"/>
      <c r="AR31" s="510"/>
      <c r="AS31" s="510"/>
      <c r="AT31" s="510"/>
      <c r="AU31" s="510"/>
      <c r="AV31" s="510"/>
      <c r="AW31" s="510"/>
      <c r="AX31" s="510"/>
      <c r="AY31" s="510"/>
      <c r="AZ31" s="510"/>
      <c r="BA31" s="510"/>
      <c r="BB31" s="510"/>
      <c r="BC31" s="510"/>
      <c r="BD31" s="510"/>
      <c r="BE31" s="510"/>
      <c r="BF31" s="510"/>
      <c r="BG31" s="510"/>
      <c r="BH31" s="510"/>
      <c r="BI31" s="510"/>
      <c r="BJ31" s="510"/>
      <c r="BK31" s="510"/>
      <c r="BL31" s="510"/>
      <c r="BM31" s="510"/>
      <c r="BN31" s="510"/>
      <c r="BO31" s="510"/>
      <c r="BP31" s="510"/>
      <c r="BQ31" s="510"/>
      <c r="BR31" s="510"/>
      <c r="BS31" s="510"/>
      <c r="BT31" s="510"/>
      <c r="BU31" s="510"/>
      <c r="BV31" s="510"/>
      <c r="BW31" s="510"/>
      <c r="BX31" s="510"/>
      <c r="BY31" s="510"/>
      <c r="BZ31" s="510"/>
      <c r="CA31" s="510"/>
      <c r="CB31" s="510"/>
      <c r="CC31" s="510"/>
      <c r="CD31" s="510"/>
      <c r="CE31" s="510"/>
      <c r="CF31" s="510"/>
      <c r="CG31" s="510"/>
      <c r="CH31" s="510"/>
      <c r="CI31" s="510"/>
      <c r="CJ31" s="510"/>
      <c r="CK31" s="510"/>
      <c r="CL31" s="510"/>
      <c r="CM31" s="510"/>
      <c r="CN31" s="510"/>
      <c r="CO31" s="510"/>
      <c r="CP31" s="510"/>
      <c r="CQ31" s="510"/>
      <c r="CR31" s="510"/>
      <c r="CS31" s="510"/>
      <c r="CT31" s="510"/>
      <c r="CU31" s="510"/>
      <c r="CV31" s="510"/>
      <c r="CW31" s="510"/>
      <c r="CX31" s="510"/>
      <c r="CY31" s="510"/>
      <c r="CZ31" s="510"/>
      <c r="DA31" s="510"/>
      <c r="DB31" s="510"/>
      <c r="DC31" s="510"/>
      <c r="DD31" s="510"/>
      <c r="DE31" s="510"/>
      <c r="DF31" s="510"/>
      <c r="DG31" s="510"/>
      <c r="DH31" s="510"/>
      <c r="DI31" s="510"/>
      <c r="DJ31" s="510"/>
      <c r="DK31" s="510"/>
      <c r="DL31" s="510"/>
      <c r="DM31" s="510"/>
      <c r="DN31" s="510"/>
      <c r="DO31" s="510"/>
      <c r="DP31" s="510"/>
      <c r="DQ31" s="510"/>
      <c r="DR31" s="510"/>
      <c r="DS31" s="510"/>
      <c r="DT31" s="510"/>
      <c r="DU31" s="510"/>
      <c r="DV31" s="510"/>
      <c r="DW31" s="510"/>
      <c r="DX31" s="510"/>
      <c r="DY31" s="510"/>
      <c r="DZ31" s="510"/>
      <c r="EA31" s="510"/>
      <c r="EB31" s="510"/>
      <c r="EC31" s="510"/>
      <c r="ED31" s="510"/>
      <c r="EE31" s="510"/>
      <c r="EF31" s="510"/>
      <c r="EG31" s="510"/>
      <c r="EH31" s="510"/>
      <c r="EI31" s="510"/>
      <c r="EJ31" s="510"/>
      <c r="EK31" s="510"/>
      <c r="EL31" s="510"/>
      <c r="EM31" s="510"/>
      <c r="EN31" s="510"/>
      <c r="EO31" s="510"/>
      <c r="EP31" s="510"/>
      <c r="EQ31" s="510"/>
      <c r="ER31" s="510"/>
      <c r="ES31" s="510"/>
      <c r="ET31" s="510"/>
      <c r="EU31" s="510"/>
      <c r="EV31" s="510"/>
      <c r="EW31" s="510"/>
      <c r="EX31" s="510"/>
      <c r="EY31" s="510"/>
      <c r="EZ31" s="510"/>
      <c r="FA31" s="510"/>
      <c r="FB31" s="510"/>
      <c r="FC31" s="510"/>
      <c r="FD31" s="510"/>
      <c r="FE31" s="510"/>
      <c r="FF31" s="510"/>
      <c r="FG31" s="510"/>
      <c r="FH31" s="510"/>
      <c r="FI31" s="510"/>
      <c r="FJ31" s="510"/>
      <c r="FK31" s="510"/>
      <c r="FL31" s="510"/>
      <c r="FM31" s="510"/>
      <c r="FN31" s="510"/>
      <c r="FO31" s="510"/>
      <c r="FP31" s="510"/>
      <c r="FQ31" s="510"/>
      <c r="FR31" s="510"/>
      <c r="FS31" s="510"/>
      <c r="FT31" s="510"/>
      <c r="FU31" s="510"/>
      <c r="FV31" s="510"/>
      <c r="FW31" s="510"/>
      <c r="FX31" s="510"/>
      <c r="FY31" s="510"/>
      <c r="FZ31" s="510"/>
      <c r="GA31" s="510"/>
      <c r="GB31" s="510"/>
      <c r="GC31" s="510"/>
      <c r="GD31" s="510"/>
      <c r="GE31" s="510"/>
      <c r="GF31" s="510"/>
      <c r="GG31" s="510"/>
      <c r="GH31" s="510"/>
      <c r="GI31" s="510"/>
      <c r="GJ31" s="510"/>
      <c r="GK31" s="510"/>
      <c r="GL31" s="510"/>
      <c r="GM31" s="510"/>
      <c r="GN31" s="510"/>
      <c r="GO31" s="510"/>
      <c r="GP31" s="510"/>
      <c r="GQ31" s="510"/>
      <c r="GR31" s="510"/>
      <c r="GS31" s="510"/>
      <c r="GT31" s="510"/>
      <c r="GU31" s="510"/>
      <c r="GV31" s="510"/>
      <c r="GW31" s="510"/>
      <c r="GX31" s="510"/>
      <c r="GY31" s="510"/>
      <c r="GZ31" s="510"/>
      <c r="HA31" s="510"/>
      <c r="HB31" s="510"/>
      <c r="HC31" s="510"/>
      <c r="HD31" s="510"/>
      <c r="HE31" s="510"/>
      <c r="HF31" s="510"/>
      <c r="HG31" s="510"/>
      <c r="HH31" s="510"/>
      <c r="HI31" s="510"/>
      <c r="HJ31" s="510"/>
      <c r="HK31" s="510"/>
      <c r="HL31" s="510"/>
      <c r="HM31" s="510"/>
      <c r="HN31" s="510"/>
      <c r="HO31" s="510"/>
      <c r="HP31" s="510"/>
      <c r="HQ31" s="510"/>
      <c r="HR31" s="510"/>
      <c r="HS31" s="510"/>
      <c r="HT31" s="510"/>
      <c r="HU31" s="510"/>
      <c r="HV31" s="510"/>
    </row>
    <row r="32" s="348" customFormat="1" ht="11.5" customHeight="1" spans="1:230">
      <c r="A32" s="323"/>
      <c r="B32" s="478"/>
      <c r="C32" s="478"/>
      <c r="D32" s="479"/>
      <c r="E32" s="478"/>
      <c r="F32" s="537"/>
      <c r="G32" s="481"/>
      <c r="H32" s="543"/>
      <c r="I32" s="543"/>
      <c r="J32" s="487"/>
      <c r="K32" s="479"/>
      <c r="L32" s="488"/>
      <c r="M32" s="551"/>
      <c r="N32" s="510"/>
      <c r="O32" s="510"/>
      <c r="P32" s="510"/>
      <c r="Q32" s="510"/>
      <c r="R32" s="510"/>
      <c r="S32" s="510"/>
      <c r="T32" s="510"/>
      <c r="U32" s="510"/>
      <c r="V32" s="510"/>
      <c r="W32" s="510"/>
      <c r="X32" s="510"/>
      <c r="Y32" s="510"/>
      <c r="Z32" s="510"/>
      <c r="AA32" s="510"/>
      <c r="AB32" s="510"/>
      <c r="AC32" s="510"/>
      <c r="AD32" s="510"/>
      <c r="AE32" s="510"/>
      <c r="AF32" s="510"/>
      <c r="AG32" s="510"/>
      <c r="AH32" s="510"/>
      <c r="AI32" s="510"/>
      <c r="AJ32" s="510"/>
      <c r="AK32" s="510"/>
      <c r="AL32" s="510"/>
      <c r="AM32" s="510"/>
      <c r="AN32" s="510"/>
      <c r="AO32" s="510"/>
      <c r="AP32" s="510"/>
      <c r="AQ32" s="510"/>
      <c r="AR32" s="510"/>
      <c r="AS32" s="510"/>
      <c r="AT32" s="510"/>
      <c r="AU32" s="510"/>
      <c r="AV32" s="510"/>
      <c r="AW32" s="510"/>
      <c r="AX32" s="510"/>
      <c r="AY32" s="510"/>
      <c r="AZ32" s="510"/>
      <c r="BA32" s="510"/>
      <c r="BB32" s="510"/>
      <c r="BC32" s="510"/>
      <c r="BD32" s="510"/>
      <c r="BE32" s="510"/>
      <c r="BF32" s="510"/>
      <c r="BG32" s="510"/>
      <c r="BH32" s="510"/>
      <c r="BI32" s="510"/>
      <c r="BJ32" s="510"/>
      <c r="BK32" s="510"/>
      <c r="BL32" s="510"/>
      <c r="BM32" s="510"/>
      <c r="BN32" s="510"/>
      <c r="BO32" s="510"/>
      <c r="BP32" s="510"/>
      <c r="BQ32" s="510"/>
      <c r="BR32" s="510"/>
      <c r="BS32" s="510"/>
      <c r="BT32" s="510"/>
      <c r="BU32" s="510"/>
      <c r="BV32" s="510"/>
      <c r="BW32" s="510"/>
      <c r="BX32" s="510"/>
      <c r="BY32" s="510"/>
      <c r="BZ32" s="510"/>
      <c r="CA32" s="510"/>
      <c r="CB32" s="510"/>
      <c r="CC32" s="510"/>
      <c r="CD32" s="510"/>
      <c r="CE32" s="510"/>
      <c r="CF32" s="510"/>
      <c r="CG32" s="510"/>
      <c r="CH32" s="510"/>
      <c r="CI32" s="510"/>
      <c r="CJ32" s="510"/>
      <c r="CK32" s="510"/>
      <c r="CL32" s="510"/>
      <c r="CM32" s="510"/>
      <c r="CN32" s="510"/>
      <c r="CO32" s="510"/>
      <c r="CP32" s="510"/>
      <c r="CQ32" s="510"/>
      <c r="CR32" s="510"/>
      <c r="CS32" s="510"/>
      <c r="CT32" s="510"/>
      <c r="CU32" s="510"/>
      <c r="CV32" s="510"/>
      <c r="CW32" s="510"/>
      <c r="CX32" s="510"/>
      <c r="CY32" s="510"/>
      <c r="CZ32" s="510"/>
      <c r="DA32" s="510"/>
      <c r="DB32" s="510"/>
      <c r="DC32" s="510"/>
      <c r="DD32" s="510"/>
      <c r="DE32" s="510"/>
      <c r="DF32" s="510"/>
      <c r="DG32" s="510"/>
      <c r="DH32" s="510"/>
      <c r="DI32" s="510"/>
      <c r="DJ32" s="510"/>
      <c r="DK32" s="510"/>
      <c r="DL32" s="510"/>
      <c r="DM32" s="510"/>
      <c r="DN32" s="510"/>
      <c r="DO32" s="510"/>
      <c r="DP32" s="510"/>
      <c r="DQ32" s="510"/>
      <c r="DR32" s="510"/>
      <c r="DS32" s="510"/>
      <c r="DT32" s="510"/>
      <c r="DU32" s="510"/>
      <c r="DV32" s="510"/>
      <c r="DW32" s="510"/>
      <c r="DX32" s="510"/>
      <c r="DY32" s="510"/>
      <c r="DZ32" s="510"/>
      <c r="EA32" s="510"/>
      <c r="EB32" s="510"/>
      <c r="EC32" s="510"/>
      <c r="ED32" s="510"/>
      <c r="EE32" s="510"/>
      <c r="EF32" s="510"/>
      <c r="EG32" s="510"/>
      <c r="EH32" s="510"/>
      <c r="EI32" s="510"/>
      <c r="EJ32" s="510"/>
      <c r="EK32" s="510"/>
      <c r="EL32" s="510"/>
      <c r="EM32" s="510"/>
      <c r="EN32" s="510"/>
      <c r="EO32" s="510"/>
      <c r="EP32" s="510"/>
      <c r="EQ32" s="510"/>
      <c r="ER32" s="510"/>
      <c r="ES32" s="510"/>
      <c r="ET32" s="510"/>
      <c r="EU32" s="510"/>
      <c r="EV32" s="510"/>
      <c r="EW32" s="510"/>
      <c r="EX32" s="510"/>
      <c r="EY32" s="510"/>
      <c r="EZ32" s="510"/>
      <c r="FA32" s="510"/>
      <c r="FB32" s="510"/>
      <c r="FC32" s="510"/>
      <c r="FD32" s="510"/>
      <c r="FE32" s="510"/>
      <c r="FF32" s="510"/>
      <c r="FG32" s="510"/>
      <c r="FH32" s="510"/>
      <c r="FI32" s="510"/>
      <c r="FJ32" s="510"/>
      <c r="FK32" s="510"/>
      <c r="FL32" s="510"/>
      <c r="FM32" s="510"/>
      <c r="FN32" s="510"/>
      <c r="FO32" s="510"/>
      <c r="FP32" s="510"/>
      <c r="FQ32" s="510"/>
      <c r="FR32" s="510"/>
      <c r="FS32" s="510"/>
      <c r="FT32" s="510"/>
      <c r="FU32" s="510"/>
      <c r="FV32" s="510"/>
      <c r="FW32" s="510"/>
      <c r="FX32" s="510"/>
      <c r="FY32" s="510"/>
      <c r="FZ32" s="510"/>
      <c r="GA32" s="510"/>
      <c r="GB32" s="510"/>
      <c r="GC32" s="510"/>
      <c r="GD32" s="510"/>
      <c r="GE32" s="510"/>
      <c r="GF32" s="510"/>
      <c r="GG32" s="510"/>
      <c r="GH32" s="510"/>
      <c r="GI32" s="510"/>
      <c r="GJ32" s="510"/>
      <c r="GK32" s="510"/>
      <c r="GL32" s="510"/>
      <c r="GM32" s="510"/>
      <c r="GN32" s="510"/>
      <c r="GO32" s="510"/>
      <c r="GP32" s="510"/>
      <c r="GQ32" s="510"/>
      <c r="GR32" s="510"/>
      <c r="GS32" s="510"/>
      <c r="GT32" s="510"/>
      <c r="GU32" s="510"/>
      <c r="GV32" s="510"/>
      <c r="GW32" s="510"/>
      <c r="GX32" s="510"/>
      <c r="GY32" s="510"/>
      <c r="GZ32" s="510"/>
      <c r="HA32" s="510"/>
      <c r="HB32" s="510"/>
      <c r="HC32" s="510"/>
      <c r="HD32" s="510"/>
      <c r="HE32" s="510"/>
      <c r="HF32" s="510"/>
      <c r="HG32" s="510"/>
      <c r="HH32" s="510"/>
      <c r="HI32" s="510"/>
      <c r="HJ32" s="510"/>
      <c r="HK32" s="510"/>
      <c r="HL32" s="510"/>
      <c r="HM32" s="510"/>
      <c r="HN32" s="510"/>
      <c r="HO32" s="510"/>
      <c r="HP32" s="510"/>
      <c r="HQ32" s="510"/>
      <c r="HR32" s="510"/>
      <c r="HS32" s="510"/>
      <c r="HT32" s="510"/>
      <c r="HU32" s="510"/>
      <c r="HV32" s="510"/>
    </row>
    <row r="33" s="348" customFormat="1" ht="11.5" customHeight="1" spans="1:230">
      <c r="A33" s="323"/>
      <c r="B33" s="478"/>
      <c r="C33" s="478"/>
      <c r="D33" s="479"/>
      <c r="E33" s="478"/>
      <c r="F33" s="537"/>
      <c r="G33" s="481"/>
      <c r="H33" s="543"/>
      <c r="I33" s="543"/>
      <c r="J33" s="487"/>
      <c r="K33" s="479"/>
      <c r="L33" s="478"/>
      <c r="M33" s="551"/>
      <c r="N33" s="510"/>
      <c r="O33" s="510"/>
      <c r="P33" s="510"/>
      <c r="Q33" s="510"/>
      <c r="R33" s="510"/>
      <c r="S33" s="510"/>
      <c r="T33" s="510"/>
      <c r="U33" s="510"/>
      <c r="V33" s="510"/>
      <c r="W33" s="510"/>
      <c r="X33" s="510"/>
      <c r="Y33" s="510"/>
      <c r="Z33" s="510"/>
      <c r="AA33" s="510"/>
      <c r="AB33" s="510"/>
      <c r="AC33" s="510"/>
      <c r="AD33" s="510"/>
      <c r="AE33" s="510"/>
      <c r="AF33" s="510"/>
      <c r="AG33" s="510"/>
      <c r="AH33" s="510"/>
      <c r="AI33" s="510"/>
      <c r="AJ33" s="510"/>
      <c r="AK33" s="510"/>
      <c r="AL33" s="510"/>
      <c r="AM33" s="510"/>
      <c r="AN33" s="510"/>
      <c r="AO33" s="510"/>
      <c r="AP33" s="510"/>
      <c r="AQ33" s="510"/>
      <c r="AR33" s="510"/>
      <c r="AS33" s="510"/>
      <c r="AT33" s="510"/>
      <c r="AU33" s="510"/>
      <c r="AV33" s="510"/>
      <c r="AW33" s="510"/>
      <c r="AX33" s="510"/>
      <c r="AY33" s="510"/>
      <c r="AZ33" s="510"/>
      <c r="BA33" s="510"/>
      <c r="BB33" s="510"/>
      <c r="BC33" s="510"/>
      <c r="BD33" s="510"/>
      <c r="BE33" s="510"/>
      <c r="BF33" s="510"/>
      <c r="BG33" s="510"/>
      <c r="BH33" s="510"/>
      <c r="BI33" s="510"/>
      <c r="BJ33" s="510"/>
      <c r="BK33" s="510"/>
      <c r="BL33" s="510"/>
      <c r="BM33" s="510"/>
      <c r="BN33" s="510"/>
      <c r="BO33" s="510"/>
      <c r="BP33" s="510"/>
      <c r="BQ33" s="510"/>
      <c r="BR33" s="510"/>
      <c r="BS33" s="510"/>
      <c r="BT33" s="510"/>
      <c r="BU33" s="510"/>
      <c r="BV33" s="510"/>
      <c r="BW33" s="510"/>
      <c r="BX33" s="510"/>
      <c r="BY33" s="510"/>
      <c r="BZ33" s="510"/>
      <c r="CA33" s="510"/>
      <c r="CB33" s="510"/>
      <c r="CC33" s="510"/>
      <c r="CD33" s="510"/>
      <c r="CE33" s="510"/>
      <c r="CF33" s="510"/>
      <c r="CG33" s="510"/>
      <c r="CH33" s="510"/>
      <c r="CI33" s="510"/>
      <c r="CJ33" s="510"/>
      <c r="CK33" s="510"/>
      <c r="CL33" s="510"/>
      <c r="CM33" s="510"/>
      <c r="CN33" s="510"/>
      <c r="CO33" s="510"/>
      <c r="CP33" s="510"/>
      <c r="CQ33" s="510"/>
      <c r="CR33" s="510"/>
      <c r="CS33" s="510"/>
      <c r="CT33" s="510"/>
      <c r="CU33" s="510"/>
      <c r="CV33" s="510"/>
      <c r="CW33" s="510"/>
      <c r="CX33" s="510"/>
      <c r="CY33" s="510"/>
      <c r="CZ33" s="510"/>
      <c r="DA33" s="510"/>
      <c r="DB33" s="510"/>
      <c r="DC33" s="510"/>
      <c r="DD33" s="510"/>
      <c r="DE33" s="510"/>
      <c r="DF33" s="510"/>
      <c r="DG33" s="510"/>
      <c r="DH33" s="510"/>
      <c r="DI33" s="510"/>
      <c r="DJ33" s="510"/>
      <c r="DK33" s="510"/>
      <c r="DL33" s="510"/>
      <c r="DM33" s="510"/>
      <c r="DN33" s="510"/>
      <c r="DO33" s="510"/>
      <c r="DP33" s="510"/>
      <c r="DQ33" s="510"/>
      <c r="DR33" s="510"/>
      <c r="DS33" s="510"/>
      <c r="DT33" s="510"/>
      <c r="DU33" s="510"/>
      <c r="DV33" s="510"/>
      <c r="DW33" s="510"/>
      <c r="DX33" s="510"/>
      <c r="DY33" s="510"/>
      <c r="DZ33" s="510"/>
      <c r="EA33" s="510"/>
      <c r="EB33" s="510"/>
      <c r="EC33" s="510"/>
      <c r="ED33" s="510"/>
      <c r="EE33" s="510"/>
      <c r="EF33" s="510"/>
      <c r="EG33" s="510"/>
      <c r="EH33" s="510"/>
      <c r="EI33" s="510"/>
      <c r="EJ33" s="510"/>
      <c r="EK33" s="510"/>
      <c r="EL33" s="510"/>
      <c r="EM33" s="510"/>
      <c r="EN33" s="510"/>
      <c r="EO33" s="510"/>
      <c r="EP33" s="510"/>
      <c r="EQ33" s="510"/>
      <c r="ER33" s="510"/>
      <c r="ES33" s="510"/>
      <c r="ET33" s="510"/>
      <c r="EU33" s="510"/>
      <c r="EV33" s="510"/>
      <c r="EW33" s="510"/>
      <c r="EX33" s="510"/>
      <c r="EY33" s="510"/>
      <c r="EZ33" s="510"/>
      <c r="FA33" s="510"/>
      <c r="FB33" s="510"/>
      <c r="FC33" s="510"/>
      <c r="FD33" s="510"/>
      <c r="FE33" s="510"/>
      <c r="FF33" s="510"/>
      <c r="FG33" s="510"/>
      <c r="FH33" s="510"/>
      <c r="FI33" s="510"/>
      <c r="FJ33" s="510"/>
      <c r="FK33" s="510"/>
      <c r="FL33" s="510"/>
      <c r="FM33" s="510"/>
      <c r="FN33" s="510"/>
      <c r="FO33" s="510"/>
      <c r="FP33" s="510"/>
      <c r="FQ33" s="510"/>
      <c r="FR33" s="510"/>
      <c r="FS33" s="510"/>
      <c r="FT33" s="510"/>
      <c r="FU33" s="510"/>
      <c r="FV33" s="510"/>
      <c r="FW33" s="510"/>
      <c r="FX33" s="510"/>
      <c r="FY33" s="510"/>
      <c r="FZ33" s="510"/>
      <c r="GA33" s="510"/>
      <c r="GB33" s="510"/>
      <c r="GC33" s="510"/>
      <c r="GD33" s="510"/>
      <c r="GE33" s="510"/>
      <c r="GF33" s="510"/>
      <c r="GG33" s="510"/>
      <c r="GH33" s="510"/>
      <c r="GI33" s="510"/>
      <c r="GJ33" s="510"/>
      <c r="GK33" s="510"/>
      <c r="GL33" s="510"/>
      <c r="GM33" s="510"/>
      <c r="GN33" s="510"/>
      <c r="GO33" s="510"/>
      <c r="GP33" s="510"/>
      <c r="GQ33" s="510"/>
      <c r="GR33" s="510"/>
      <c r="GS33" s="510"/>
      <c r="GT33" s="510"/>
      <c r="GU33" s="510"/>
      <c r="GV33" s="510"/>
      <c r="GW33" s="510"/>
      <c r="GX33" s="510"/>
      <c r="GY33" s="510"/>
      <c r="GZ33" s="510"/>
      <c r="HA33" s="510"/>
      <c r="HB33" s="510"/>
      <c r="HC33" s="510"/>
      <c r="HD33" s="510"/>
      <c r="HE33" s="510"/>
      <c r="HF33" s="510"/>
      <c r="HG33" s="510"/>
      <c r="HH33" s="510"/>
      <c r="HI33" s="510"/>
      <c r="HJ33" s="510"/>
      <c r="HK33" s="510"/>
      <c r="HL33" s="510"/>
      <c r="HM33" s="510"/>
      <c r="HN33" s="510"/>
      <c r="HO33" s="510"/>
      <c r="HP33" s="510"/>
      <c r="HQ33" s="510"/>
      <c r="HR33" s="510"/>
      <c r="HS33" s="510"/>
      <c r="HT33" s="510"/>
      <c r="HU33" s="510"/>
      <c r="HV33" s="510"/>
    </row>
    <row r="34" s="348" customFormat="1" ht="11.5" customHeight="1" spans="1:230">
      <c r="A34" s="325" t="s">
        <v>59</v>
      </c>
      <c r="B34" s="478">
        <f>B5+B24</f>
        <v>1382535</v>
      </c>
      <c r="C34" s="478">
        <f>C5+C24</f>
        <v>1437836</v>
      </c>
      <c r="D34" s="479">
        <f>+E34/B34*100</f>
        <v>3.99997106764024</v>
      </c>
      <c r="E34" s="478">
        <f t="shared" ref="E34:E41" si="6">+C34-B34</f>
        <v>55301</v>
      </c>
      <c r="F34" s="537"/>
      <c r="G34" s="326" t="s">
        <v>60</v>
      </c>
      <c r="H34" s="482">
        <f>SUM(H5:H18)+SUM(H23:H29)</f>
        <v>3402103</v>
      </c>
      <c r="I34" s="482">
        <f>SUM(I5:I18)+SUM(I23:I29)</f>
        <v>3556582</v>
      </c>
      <c r="J34" s="482">
        <f>SUM(J5:J18)+SUM(J23:J29)</f>
        <v>3964245</v>
      </c>
      <c r="K34" s="479">
        <f>+L34/H34*100</f>
        <v>16.5233680461761</v>
      </c>
      <c r="L34" s="478">
        <f>+J34-H34</f>
        <v>562142</v>
      </c>
      <c r="M34" s="551"/>
      <c r="N34" s="510"/>
      <c r="O34" s="510"/>
      <c r="P34" s="510"/>
      <c r="Q34" s="510"/>
      <c r="R34" s="510"/>
      <c r="S34" s="510"/>
      <c r="T34" s="510"/>
      <c r="U34" s="510"/>
      <c r="V34" s="510"/>
      <c r="W34" s="510"/>
      <c r="X34" s="510"/>
      <c r="Y34" s="510"/>
      <c r="Z34" s="510"/>
      <c r="AA34" s="510"/>
      <c r="AB34" s="510"/>
      <c r="AC34" s="510"/>
      <c r="AD34" s="510"/>
      <c r="AE34" s="510"/>
      <c r="AF34" s="510"/>
      <c r="AG34" s="510"/>
      <c r="AH34" s="510"/>
      <c r="AI34" s="510"/>
      <c r="AJ34" s="510"/>
      <c r="AK34" s="510"/>
      <c r="AL34" s="510"/>
      <c r="AM34" s="510"/>
      <c r="AN34" s="510"/>
      <c r="AO34" s="510"/>
      <c r="AP34" s="510"/>
      <c r="AQ34" s="510"/>
      <c r="AR34" s="510"/>
      <c r="AS34" s="510"/>
      <c r="AT34" s="510"/>
      <c r="AU34" s="510"/>
      <c r="AV34" s="510"/>
      <c r="AW34" s="510"/>
      <c r="AX34" s="510"/>
      <c r="AY34" s="510"/>
      <c r="AZ34" s="510"/>
      <c r="BA34" s="510"/>
      <c r="BB34" s="510"/>
      <c r="BC34" s="510"/>
      <c r="BD34" s="510"/>
      <c r="BE34" s="510"/>
      <c r="BF34" s="510"/>
      <c r="BG34" s="510"/>
      <c r="BH34" s="510"/>
      <c r="BI34" s="510"/>
      <c r="BJ34" s="510"/>
      <c r="BK34" s="510"/>
      <c r="BL34" s="510"/>
      <c r="BM34" s="510"/>
      <c r="BN34" s="510"/>
      <c r="BO34" s="510"/>
      <c r="BP34" s="510"/>
      <c r="BQ34" s="510"/>
      <c r="BR34" s="510"/>
      <c r="BS34" s="510"/>
      <c r="BT34" s="510"/>
      <c r="BU34" s="510"/>
      <c r="BV34" s="510"/>
      <c r="BW34" s="510"/>
      <c r="BX34" s="510"/>
      <c r="BY34" s="510"/>
      <c r="BZ34" s="510"/>
      <c r="CA34" s="510"/>
      <c r="CB34" s="510"/>
      <c r="CC34" s="510"/>
      <c r="CD34" s="510"/>
      <c r="CE34" s="510"/>
      <c r="CF34" s="510"/>
      <c r="CG34" s="510"/>
      <c r="CH34" s="510"/>
      <c r="CI34" s="510"/>
      <c r="CJ34" s="510"/>
      <c r="CK34" s="510"/>
      <c r="CL34" s="510"/>
      <c r="CM34" s="510"/>
      <c r="CN34" s="510"/>
      <c r="CO34" s="510"/>
      <c r="CP34" s="510"/>
      <c r="CQ34" s="510"/>
      <c r="CR34" s="510"/>
      <c r="CS34" s="510"/>
      <c r="CT34" s="510"/>
      <c r="CU34" s="510"/>
      <c r="CV34" s="510"/>
      <c r="CW34" s="510"/>
      <c r="CX34" s="510"/>
      <c r="CY34" s="510"/>
      <c r="CZ34" s="510"/>
      <c r="DA34" s="510"/>
      <c r="DB34" s="510"/>
      <c r="DC34" s="510"/>
      <c r="DD34" s="510"/>
      <c r="DE34" s="510"/>
      <c r="DF34" s="510"/>
      <c r="DG34" s="510"/>
      <c r="DH34" s="510"/>
      <c r="DI34" s="510"/>
      <c r="DJ34" s="510"/>
      <c r="DK34" s="510"/>
      <c r="DL34" s="510"/>
      <c r="DM34" s="510"/>
      <c r="DN34" s="510"/>
      <c r="DO34" s="510"/>
      <c r="DP34" s="510"/>
      <c r="DQ34" s="510"/>
      <c r="DR34" s="510"/>
      <c r="DS34" s="510"/>
      <c r="DT34" s="510"/>
      <c r="DU34" s="510"/>
      <c r="DV34" s="510"/>
      <c r="DW34" s="510"/>
      <c r="DX34" s="510"/>
      <c r="DY34" s="510"/>
      <c r="DZ34" s="510"/>
      <c r="EA34" s="510"/>
      <c r="EB34" s="510"/>
      <c r="EC34" s="510"/>
      <c r="ED34" s="510"/>
      <c r="EE34" s="510"/>
      <c r="EF34" s="510"/>
      <c r="EG34" s="510"/>
      <c r="EH34" s="510"/>
      <c r="EI34" s="510"/>
      <c r="EJ34" s="510"/>
      <c r="EK34" s="510"/>
      <c r="EL34" s="510"/>
      <c r="EM34" s="510"/>
      <c r="EN34" s="510"/>
      <c r="EO34" s="510"/>
      <c r="EP34" s="510"/>
      <c r="EQ34" s="510"/>
      <c r="ER34" s="510"/>
      <c r="ES34" s="510"/>
      <c r="ET34" s="510"/>
      <c r="EU34" s="510"/>
      <c r="EV34" s="510"/>
      <c r="EW34" s="510"/>
      <c r="EX34" s="510"/>
      <c r="EY34" s="510"/>
      <c r="EZ34" s="510"/>
      <c r="FA34" s="510"/>
      <c r="FB34" s="510"/>
      <c r="FC34" s="510"/>
      <c r="FD34" s="510"/>
      <c r="FE34" s="510"/>
      <c r="FF34" s="510"/>
      <c r="FG34" s="510"/>
      <c r="FH34" s="510"/>
      <c r="FI34" s="510"/>
      <c r="FJ34" s="510"/>
      <c r="FK34" s="510"/>
      <c r="FL34" s="510"/>
      <c r="FM34" s="510"/>
      <c r="FN34" s="510"/>
      <c r="FO34" s="510"/>
      <c r="FP34" s="510"/>
      <c r="FQ34" s="510"/>
      <c r="FR34" s="510"/>
      <c r="FS34" s="510"/>
      <c r="FT34" s="510"/>
      <c r="FU34" s="510"/>
      <c r="FV34" s="510"/>
      <c r="FW34" s="510"/>
      <c r="FX34" s="510"/>
      <c r="FY34" s="510"/>
      <c r="FZ34" s="510"/>
      <c r="GA34" s="510"/>
      <c r="GB34" s="510"/>
      <c r="GC34" s="510"/>
      <c r="GD34" s="510"/>
      <c r="GE34" s="510"/>
      <c r="GF34" s="510"/>
      <c r="GG34" s="510"/>
      <c r="GH34" s="510"/>
      <c r="GI34" s="510"/>
      <c r="GJ34" s="510"/>
      <c r="GK34" s="510"/>
      <c r="GL34" s="510"/>
      <c r="GM34" s="510"/>
      <c r="GN34" s="510"/>
      <c r="GO34" s="510"/>
      <c r="GP34" s="510"/>
      <c r="GQ34" s="510"/>
      <c r="GR34" s="510"/>
      <c r="GS34" s="510"/>
      <c r="GT34" s="510"/>
      <c r="GU34" s="510"/>
      <c r="GV34" s="510"/>
      <c r="GW34" s="510"/>
      <c r="GX34" s="510"/>
      <c r="GY34" s="510"/>
      <c r="GZ34" s="510"/>
      <c r="HA34" s="510"/>
      <c r="HB34" s="510"/>
      <c r="HC34" s="510"/>
      <c r="HD34" s="510"/>
      <c r="HE34" s="510"/>
      <c r="HF34" s="510"/>
      <c r="HG34" s="510"/>
      <c r="HH34" s="510"/>
      <c r="HI34" s="510"/>
      <c r="HJ34" s="510"/>
      <c r="HK34" s="510"/>
      <c r="HL34" s="510"/>
      <c r="HM34" s="510"/>
      <c r="HN34" s="510"/>
      <c r="HO34" s="510"/>
      <c r="HP34" s="510"/>
      <c r="HQ34" s="510"/>
      <c r="HR34" s="510"/>
      <c r="HS34" s="510"/>
      <c r="HT34" s="510"/>
      <c r="HU34" s="510"/>
      <c r="HV34" s="510"/>
    </row>
    <row r="35" s="348" customFormat="1" ht="11.5" customHeight="1" spans="1:230">
      <c r="A35" s="502" t="s">
        <v>61</v>
      </c>
      <c r="B35" s="478">
        <v>180521</v>
      </c>
      <c r="C35" s="478">
        <v>180521</v>
      </c>
      <c r="D35" s="479"/>
      <c r="E35" s="488"/>
      <c r="F35" s="537"/>
      <c r="G35" s="318" t="s">
        <v>62</v>
      </c>
      <c r="H35" s="536">
        <v>78690</v>
      </c>
      <c r="I35" s="536">
        <v>199729</v>
      </c>
      <c r="J35" s="482">
        <v>168000</v>
      </c>
      <c r="K35" s="479"/>
      <c r="L35" s="478">
        <f>+J35-H35</f>
        <v>89310</v>
      </c>
      <c r="M35" s="551"/>
      <c r="N35" s="510"/>
      <c r="O35" s="510"/>
      <c r="P35" s="510"/>
      <c r="Q35" s="510"/>
      <c r="R35" s="510"/>
      <c r="S35" s="510"/>
      <c r="T35" s="510"/>
      <c r="U35" s="510"/>
      <c r="V35" s="510"/>
      <c r="W35" s="510"/>
      <c r="X35" s="510"/>
      <c r="Y35" s="510"/>
      <c r="Z35" s="510"/>
      <c r="AA35" s="510"/>
      <c r="AB35" s="510"/>
      <c r="AC35" s="510"/>
      <c r="AD35" s="510"/>
      <c r="AE35" s="510"/>
      <c r="AF35" s="510"/>
      <c r="AG35" s="510"/>
      <c r="AH35" s="510"/>
      <c r="AI35" s="510"/>
      <c r="AJ35" s="510"/>
      <c r="AK35" s="510"/>
      <c r="AL35" s="510"/>
      <c r="AM35" s="510"/>
      <c r="AN35" s="510"/>
      <c r="AO35" s="510"/>
      <c r="AP35" s="510"/>
      <c r="AQ35" s="510"/>
      <c r="AR35" s="510"/>
      <c r="AS35" s="510"/>
      <c r="AT35" s="510"/>
      <c r="AU35" s="510"/>
      <c r="AV35" s="510"/>
      <c r="AW35" s="510"/>
      <c r="AX35" s="510"/>
      <c r="AY35" s="510"/>
      <c r="AZ35" s="510"/>
      <c r="BA35" s="510"/>
      <c r="BB35" s="510"/>
      <c r="BC35" s="510"/>
      <c r="BD35" s="510"/>
      <c r="BE35" s="510"/>
      <c r="BF35" s="510"/>
      <c r="BG35" s="510"/>
      <c r="BH35" s="510"/>
      <c r="BI35" s="510"/>
      <c r="BJ35" s="510"/>
      <c r="BK35" s="510"/>
      <c r="BL35" s="510"/>
      <c r="BM35" s="510"/>
      <c r="BN35" s="510"/>
      <c r="BO35" s="510"/>
      <c r="BP35" s="510"/>
      <c r="BQ35" s="510"/>
      <c r="BR35" s="510"/>
      <c r="BS35" s="510"/>
      <c r="BT35" s="510"/>
      <c r="BU35" s="510"/>
      <c r="BV35" s="510"/>
      <c r="BW35" s="510"/>
      <c r="BX35" s="510"/>
      <c r="BY35" s="510"/>
      <c r="BZ35" s="510"/>
      <c r="CA35" s="510"/>
      <c r="CB35" s="510"/>
      <c r="CC35" s="510"/>
      <c r="CD35" s="510"/>
      <c r="CE35" s="510"/>
      <c r="CF35" s="510"/>
      <c r="CG35" s="510"/>
      <c r="CH35" s="510"/>
      <c r="CI35" s="510"/>
      <c r="CJ35" s="510"/>
      <c r="CK35" s="510"/>
      <c r="CL35" s="510"/>
      <c r="CM35" s="510"/>
      <c r="CN35" s="510"/>
      <c r="CO35" s="510"/>
      <c r="CP35" s="510"/>
      <c r="CQ35" s="510"/>
      <c r="CR35" s="510"/>
      <c r="CS35" s="510"/>
      <c r="CT35" s="510"/>
      <c r="CU35" s="510"/>
      <c r="CV35" s="510"/>
      <c r="CW35" s="510"/>
      <c r="CX35" s="510"/>
      <c r="CY35" s="510"/>
      <c r="CZ35" s="510"/>
      <c r="DA35" s="510"/>
      <c r="DB35" s="510"/>
      <c r="DC35" s="510"/>
      <c r="DD35" s="510"/>
      <c r="DE35" s="510"/>
      <c r="DF35" s="510"/>
      <c r="DG35" s="510"/>
      <c r="DH35" s="510"/>
      <c r="DI35" s="510"/>
      <c r="DJ35" s="510"/>
      <c r="DK35" s="510"/>
      <c r="DL35" s="510"/>
      <c r="DM35" s="510"/>
      <c r="DN35" s="510"/>
      <c r="DO35" s="510"/>
      <c r="DP35" s="510"/>
      <c r="DQ35" s="510"/>
      <c r="DR35" s="510"/>
      <c r="DS35" s="510"/>
      <c r="DT35" s="510"/>
      <c r="DU35" s="510"/>
      <c r="DV35" s="510"/>
      <c r="DW35" s="510"/>
      <c r="DX35" s="510"/>
      <c r="DY35" s="510"/>
      <c r="DZ35" s="510"/>
      <c r="EA35" s="510"/>
      <c r="EB35" s="510"/>
      <c r="EC35" s="510"/>
      <c r="ED35" s="510"/>
      <c r="EE35" s="510"/>
      <c r="EF35" s="510"/>
      <c r="EG35" s="510"/>
      <c r="EH35" s="510"/>
      <c r="EI35" s="510"/>
      <c r="EJ35" s="510"/>
      <c r="EK35" s="510"/>
      <c r="EL35" s="510"/>
      <c r="EM35" s="510"/>
      <c r="EN35" s="510"/>
      <c r="EO35" s="510"/>
      <c r="EP35" s="510"/>
      <c r="EQ35" s="510"/>
      <c r="ER35" s="510"/>
      <c r="ES35" s="510"/>
      <c r="ET35" s="510"/>
      <c r="EU35" s="510"/>
      <c r="EV35" s="510"/>
      <c r="EW35" s="510"/>
      <c r="EX35" s="510"/>
      <c r="EY35" s="510"/>
      <c r="EZ35" s="510"/>
      <c r="FA35" s="510"/>
      <c r="FB35" s="510"/>
      <c r="FC35" s="510"/>
      <c r="FD35" s="510"/>
      <c r="FE35" s="510"/>
      <c r="FF35" s="510"/>
      <c r="FG35" s="510"/>
      <c r="FH35" s="510"/>
      <c r="FI35" s="510"/>
      <c r="FJ35" s="510"/>
      <c r="FK35" s="510"/>
      <c r="FL35" s="510"/>
      <c r="FM35" s="510"/>
      <c r="FN35" s="510"/>
      <c r="FO35" s="510"/>
      <c r="FP35" s="510"/>
      <c r="FQ35" s="510"/>
      <c r="FR35" s="510"/>
      <c r="FS35" s="510"/>
      <c r="FT35" s="510"/>
      <c r="FU35" s="510"/>
      <c r="FV35" s="510"/>
      <c r="FW35" s="510"/>
      <c r="FX35" s="510"/>
      <c r="FY35" s="510"/>
      <c r="FZ35" s="510"/>
      <c r="GA35" s="510"/>
      <c r="GB35" s="510"/>
      <c r="GC35" s="510"/>
      <c r="GD35" s="510"/>
      <c r="GE35" s="510"/>
      <c r="GF35" s="510"/>
      <c r="GG35" s="510"/>
      <c r="GH35" s="510"/>
      <c r="GI35" s="510"/>
      <c r="GJ35" s="510"/>
      <c r="GK35" s="510"/>
      <c r="GL35" s="510"/>
      <c r="GM35" s="510"/>
      <c r="GN35" s="510"/>
      <c r="GO35" s="510"/>
      <c r="GP35" s="510"/>
      <c r="GQ35" s="510"/>
      <c r="GR35" s="510"/>
      <c r="GS35" s="510"/>
      <c r="GT35" s="510"/>
      <c r="GU35" s="510"/>
      <c r="GV35" s="510"/>
      <c r="GW35" s="510"/>
      <c r="GX35" s="510"/>
      <c r="GY35" s="510"/>
      <c r="GZ35" s="510"/>
      <c r="HA35" s="510"/>
      <c r="HB35" s="510"/>
      <c r="HC35" s="510"/>
      <c r="HD35" s="510"/>
      <c r="HE35" s="510"/>
      <c r="HF35" s="510"/>
      <c r="HG35" s="510"/>
      <c r="HH35" s="510"/>
      <c r="HI35" s="510"/>
      <c r="HJ35" s="510"/>
      <c r="HK35" s="510"/>
      <c r="HL35" s="510"/>
      <c r="HM35" s="510"/>
      <c r="HN35" s="510"/>
      <c r="HO35" s="510"/>
      <c r="HP35" s="510"/>
      <c r="HQ35" s="510"/>
      <c r="HR35" s="510"/>
      <c r="HS35" s="510"/>
      <c r="HT35" s="510"/>
      <c r="HU35" s="510"/>
      <c r="HV35" s="510"/>
    </row>
    <row r="36" s="348" customFormat="1" ht="11.5" customHeight="1" spans="1:230">
      <c r="A36" s="502" t="s">
        <v>63</v>
      </c>
      <c r="B36" s="478">
        <v>1643262</v>
      </c>
      <c r="C36" s="478">
        <v>1450121</v>
      </c>
      <c r="D36" s="479"/>
      <c r="E36" s="478">
        <f t="shared" si="6"/>
        <v>-193141</v>
      </c>
      <c r="F36" s="537"/>
      <c r="G36" s="545" t="s">
        <v>95</v>
      </c>
      <c r="H36" s="536"/>
      <c r="I36" s="536"/>
      <c r="J36" s="482"/>
      <c r="K36" s="479"/>
      <c r="L36" s="478"/>
      <c r="M36" s="551"/>
      <c r="N36" s="510"/>
      <c r="O36" s="510"/>
      <c r="P36" s="510"/>
      <c r="Q36" s="510"/>
      <c r="R36" s="510"/>
      <c r="S36" s="510"/>
      <c r="T36" s="510"/>
      <c r="U36" s="510"/>
      <c r="V36" s="510"/>
      <c r="W36" s="510"/>
      <c r="X36" s="510"/>
      <c r="Y36" s="510"/>
      <c r="Z36" s="510"/>
      <c r="AA36" s="510"/>
      <c r="AB36" s="510"/>
      <c r="AC36" s="510"/>
      <c r="AD36" s="510"/>
      <c r="AE36" s="510"/>
      <c r="AF36" s="510"/>
      <c r="AG36" s="510"/>
      <c r="AH36" s="510"/>
      <c r="AI36" s="510"/>
      <c r="AJ36" s="510"/>
      <c r="AK36" s="510"/>
      <c r="AL36" s="510"/>
      <c r="AM36" s="510"/>
      <c r="AN36" s="510"/>
      <c r="AO36" s="510"/>
      <c r="AP36" s="510"/>
      <c r="AQ36" s="510"/>
      <c r="AR36" s="510"/>
      <c r="AS36" s="510"/>
      <c r="AT36" s="510"/>
      <c r="AU36" s="510"/>
      <c r="AV36" s="510"/>
      <c r="AW36" s="510"/>
      <c r="AX36" s="510"/>
      <c r="AY36" s="510"/>
      <c r="AZ36" s="510"/>
      <c r="BA36" s="510"/>
      <c r="BB36" s="510"/>
      <c r="BC36" s="510"/>
      <c r="BD36" s="510"/>
      <c r="BE36" s="510"/>
      <c r="BF36" s="510"/>
      <c r="BG36" s="510"/>
      <c r="BH36" s="510"/>
      <c r="BI36" s="510"/>
      <c r="BJ36" s="510"/>
      <c r="BK36" s="510"/>
      <c r="BL36" s="510"/>
      <c r="BM36" s="510"/>
      <c r="BN36" s="510"/>
      <c r="BO36" s="510"/>
      <c r="BP36" s="510"/>
      <c r="BQ36" s="510"/>
      <c r="BR36" s="510"/>
      <c r="BS36" s="510"/>
      <c r="BT36" s="510"/>
      <c r="BU36" s="510"/>
      <c r="BV36" s="510"/>
      <c r="BW36" s="510"/>
      <c r="BX36" s="510"/>
      <c r="BY36" s="510"/>
      <c r="BZ36" s="510"/>
      <c r="CA36" s="510"/>
      <c r="CB36" s="510"/>
      <c r="CC36" s="510"/>
      <c r="CD36" s="510"/>
      <c r="CE36" s="510"/>
      <c r="CF36" s="510"/>
      <c r="CG36" s="510"/>
      <c r="CH36" s="510"/>
      <c r="CI36" s="510"/>
      <c r="CJ36" s="510"/>
      <c r="CK36" s="510"/>
      <c r="CL36" s="510"/>
      <c r="CM36" s="510"/>
      <c r="CN36" s="510"/>
      <c r="CO36" s="510"/>
      <c r="CP36" s="510"/>
      <c r="CQ36" s="510"/>
      <c r="CR36" s="510"/>
      <c r="CS36" s="510"/>
      <c r="CT36" s="510"/>
      <c r="CU36" s="510"/>
      <c r="CV36" s="510"/>
      <c r="CW36" s="510"/>
      <c r="CX36" s="510"/>
      <c r="CY36" s="510"/>
      <c r="CZ36" s="510"/>
      <c r="DA36" s="510"/>
      <c r="DB36" s="510"/>
      <c r="DC36" s="510"/>
      <c r="DD36" s="510"/>
      <c r="DE36" s="510"/>
      <c r="DF36" s="510"/>
      <c r="DG36" s="510"/>
      <c r="DH36" s="510"/>
      <c r="DI36" s="510"/>
      <c r="DJ36" s="510"/>
      <c r="DK36" s="510"/>
      <c r="DL36" s="510"/>
      <c r="DM36" s="510"/>
      <c r="DN36" s="510"/>
      <c r="DO36" s="510"/>
      <c r="DP36" s="510"/>
      <c r="DQ36" s="510"/>
      <c r="DR36" s="510"/>
      <c r="DS36" s="510"/>
      <c r="DT36" s="510"/>
      <c r="DU36" s="510"/>
      <c r="DV36" s="510"/>
      <c r="DW36" s="510"/>
      <c r="DX36" s="510"/>
      <c r="DY36" s="510"/>
      <c r="DZ36" s="510"/>
      <c r="EA36" s="510"/>
      <c r="EB36" s="510"/>
      <c r="EC36" s="510"/>
      <c r="ED36" s="510"/>
      <c r="EE36" s="510"/>
      <c r="EF36" s="510"/>
      <c r="EG36" s="510"/>
      <c r="EH36" s="510"/>
      <c r="EI36" s="510"/>
      <c r="EJ36" s="510"/>
      <c r="EK36" s="510"/>
      <c r="EL36" s="510"/>
      <c r="EM36" s="510"/>
      <c r="EN36" s="510"/>
      <c r="EO36" s="510"/>
      <c r="EP36" s="510"/>
      <c r="EQ36" s="510"/>
      <c r="ER36" s="510"/>
      <c r="ES36" s="510"/>
      <c r="ET36" s="510"/>
      <c r="EU36" s="510"/>
      <c r="EV36" s="510"/>
      <c r="EW36" s="510"/>
      <c r="EX36" s="510"/>
      <c r="EY36" s="510"/>
      <c r="EZ36" s="510"/>
      <c r="FA36" s="510"/>
      <c r="FB36" s="510"/>
      <c r="FC36" s="510"/>
      <c r="FD36" s="510"/>
      <c r="FE36" s="510"/>
      <c r="FF36" s="510"/>
      <c r="FG36" s="510"/>
      <c r="FH36" s="510"/>
      <c r="FI36" s="510"/>
      <c r="FJ36" s="510"/>
      <c r="FK36" s="510"/>
      <c r="FL36" s="510"/>
      <c r="FM36" s="510"/>
      <c r="FN36" s="510"/>
      <c r="FO36" s="510"/>
      <c r="FP36" s="510"/>
      <c r="FQ36" s="510"/>
      <c r="FR36" s="510"/>
      <c r="FS36" s="510"/>
      <c r="FT36" s="510"/>
      <c r="FU36" s="510"/>
      <c r="FV36" s="510"/>
      <c r="FW36" s="510"/>
      <c r="FX36" s="510"/>
      <c r="FY36" s="510"/>
      <c r="FZ36" s="510"/>
      <c r="GA36" s="510"/>
      <c r="GB36" s="510"/>
      <c r="GC36" s="510"/>
      <c r="GD36" s="510"/>
      <c r="GE36" s="510"/>
      <c r="GF36" s="510"/>
      <c r="GG36" s="510"/>
      <c r="GH36" s="510"/>
      <c r="GI36" s="510"/>
      <c r="GJ36" s="510"/>
      <c r="GK36" s="510"/>
      <c r="GL36" s="510"/>
      <c r="GM36" s="510"/>
      <c r="GN36" s="510"/>
      <c r="GO36" s="510"/>
      <c r="GP36" s="510"/>
      <c r="GQ36" s="510"/>
      <c r="GR36" s="510"/>
      <c r="GS36" s="510"/>
      <c r="GT36" s="510"/>
      <c r="GU36" s="510"/>
      <c r="GV36" s="510"/>
      <c r="GW36" s="510"/>
      <c r="GX36" s="510"/>
      <c r="GY36" s="510"/>
      <c r="GZ36" s="510"/>
      <c r="HA36" s="510"/>
      <c r="HB36" s="510"/>
      <c r="HC36" s="510"/>
      <c r="HD36" s="510"/>
      <c r="HE36" s="510"/>
      <c r="HF36" s="510"/>
      <c r="HG36" s="510"/>
      <c r="HH36" s="510"/>
      <c r="HI36" s="510"/>
      <c r="HJ36" s="510"/>
      <c r="HK36" s="510"/>
      <c r="HL36" s="510"/>
      <c r="HM36" s="510"/>
      <c r="HN36" s="510"/>
      <c r="HO36" s="510"/>
      <c r="HP36" s="510"/>
      <c r="HQ36" s="510"/>
      <c r="HR36" s="510"/>
      <c r="HS36" s="510"/>
      <c r="HT36" s="510"/>
      <c r="HU36" s="510"/>
      <c r="HV36" s="510"/>
    </row>
    <row r="37" s="348" customFormat="1" ht="11.5" customHeight="1" spans="1:230">
      <c r="A37" s="502" t="s">
        <v>65</v>
      </c>
      <c r="B37" s="478">
        <v>119059</v>
      </c>
      <c r="C37" s="478">
        <v>107000</v>
      </c>
      <c r="D37" s="479"/>
      <c r="E37" s="478">
        <f t="shared" si="6"/>
        <v>-12059</v>
      </c>
      <c r="F37" s="537"/>
      <c r="G37" s="545" t="s">
        <v>131</v>
      </c>
      <c r="H37" s="536">
        <v>46865</v>
      </c>
      <c r="I37" s="536">
        <v>47200</v>
      </c>
      <c r="J37" s="482">
        <v>87152</v>
      </c>
      <c r="K37" s="479"/>
      <c r="L37" s="478">
        <f>+J37-H37</f>
        <v>40287</v>
      </c>
      <c r="M37" s="551"/>
      <c r="N37" s="510"/>
      <c r="O37" s="510"/>
      <c r="P37" s="510"/>
      <c r="Q37" s="510"/>
      <c r="R37" s="510"/>
      <c r="S37" s="510"/>
      <c r="T37" s="510"/>
      <c r="U37" s="510"/>
      <c r="V37" s="510"/>
      <c r="W37" s="510"/>
      <c r="X37" s="510"/>
      <c r="Y37" s="510"/>
      <c r="Z37" s="510"/>
      <c r="AA37" s="510"/>
      <c r="AB37" s="510"/>
      <c r="AC37" s="510"/>
      <c r="AD37" s="510"/>
      <c r="AE37" s="510"/>
      <c r="AF37" s="510"/>
      <c r="AG37" s="510"/>
      <c r="AH37" s="510"/>
      <c r="AI37" s="510"/>
      <c r="AJ37" s="510"/>
      <c r="AK37" s="510"/>
      <c r="AL37" s="510"/>
      <c r="AM37" s="510"/>
      <c r="AN37" s="510"/>
      <c r="AO37" s="510"/>
      <c r="AP37" s="510"/>
      <c r="AQ37" s="510"/>
      <c r="AR37" s="510"/>
      <c r="AS37" s="510"/>
      <c r="AT37" s="510"/>
      <c r="AU37" s="510"/>
      <c r="AV37" s="510"/>
      <c r="AW37" s="510"/>
      <c r="AX37" s="510"/>
      <c r="AY37" s="510"/>
      <c r="AZ37" s="510"/>
      <c r="BA37" s="510"/>
      <c r="BB37" s="510"/>
      <c r="BC37" s="510"/>
      <c r="BD37" s="510"/>
      <c r="BE37" s="510"/>
      <c r="BF37" s="510"/>
      <c r="BG37" s="510"/>
      <c r="BH37" s="510"/>
      <c r="BI37" s="510"/>
      <c r="BJ37" s="510"/>
      <c r="BK37" s="510"/>
      <c r="BL37" s="510"/>
      <c r="BM37" s="510"/>
      <c r="BN37" s="510"/>
      <c r="BO37" s="510"/>
      <c r="BP37" s="510"/>
      <c r="BQ37" s="510"/>
      <c r="BR37" s="510"/>
      <c r="BS37" s="510"/>
      <c r="BT37" s="510"/>
      <c r="BU37" s="510"/>
      <c r="BV37" s="510"/>
      <c r="BW37" s="510"/>
      <c r="BX37" s="510"/>
      <c r="BY37" s="510"/>
      <c r="BZ37" s="510"/>
      <c r="CA37" s="510"/>
      <c r="CB37" s="510"/>
      <c r="CC37" s="510"/>
      <c r="CD37" s="510"/>
      <c r="CE37" s="510"/>
      <c r="CF37" s="510"/>
      <c r="CG37" s="510"/>
      <c r="CH37" s="510"/>
      <c r="CI37" s="510"/>
      <c r="CJ37" s="510"/>
      <c r="CK37" s="510"/>
      <c r="CL37" s="510"/>
      <c r="CM37" s="510"/>
      <c r="CN37" s="510"/>
      <c r="CO37" s="510"/>
      <c r="CP37" s="510"/>
      <c r="CQ37" s="510"/>
      <c r="CR37" s="510"/>
      <c r="CS37" s="510"/>
      <c r="CT37" s="510"/>
      <c r="CU37" s="510"/>
      <c r="CV37" s="510"/>
      <c r="CW37" s="510"/>
      <c r="CX37" s="510"/>
      <c r="CY37" s="510"/>
      <c r="CZ37" s="510"/>
      <c r="DA37" s="510"/>
      <c r="DB37" s="510"/>
      <c r="DC37" s="510"/>
      <c r="DD37" s="510"/>
      <c r="DE37" s="510"/>
      <c r="DF37" s="510"/>
      <c r="DG37" s="510"/>
      <c r="DH37" s="510"/>
      <c r="DI37" s="510"/>
      <c r="DJ37" s="510"/>
      <c r="DK37" s="510"/>
      <c r="DL37" s="510"/>
      <c r="DM37" s="510"/>
      <c r="DN37" s="510"/>
      <c r="DO37" s="510"/>
      <c r="DP37" s="510"/>
      <c r="DQ37" s="510"/>
      <c r="DR37" s="510"/>
      <c r="DS37" s="510"/>
      <c r="DT37" s="510"/>
      <c r="DU37" s="510"/>
      <c r="DV37" s="510"/>
      <c r="DW37" s="510"/>
      <c r="DX37" s="510"/>
      <c r="DY37" s="510"/>
      <c r="DZ37" s="510"/>
      <c r="EA37" s="510"/>
      <c r="EB37" s="510"/>
      <c r="EC37" s="510"/>
      <c r="ED37" s="510"/>
      <c r="EE37" s="510"/>
      <c r="EF37" s="510"/>
      <c r="EG37" s="510"/>
      <c r="EH37" s="510"/>
      <c r="EI37" s="510"/>
      <c r="EJ37" s="510"/>
      <c r="EK37" s="510"/>
      <c r="EL37" s="510"/>
      <c r="EM37" s="510"/>
      <c r="EN37" s="510"/>
      <c r="EO37" s="510"/>
      <c r="EP37" s="510"/>
      <c r="EQ37" s="510"/>
      <c r="ER37" s="510"/>
      <c r="ES37" s="510"/>
      <c r="ET37" s="510"/>
      <c r="EU37" s="510"/>
      <c r="EV37" s="510"/>
      <c r="EW37" s="510"/>
      <c r="EX37" s="510"/>
      <c r="EY37" s="510"/>
      <c r="EZ37" s="510"/>
      <c r="FA37" s="510"/>
      <c r="FB37" s="510"/>
      <c r="FC37" s="510"/>
      <c r="FD37" s="510"/>
      <c r="FE37" s="510"/>
      <c r="FF37" s="510"/>
      <c r="FG37" s="510"/>
      <c r="FH37" s="510"/>
      <c r="FI37" s="510"/>
      <c r="FJ37" s="510"/>
      <c r="FK37" s="510"/>
      <c r="FL37" s="510"/>
      <c r="FM37" s="510"/>
      <c r="FN37" s="510"/>
      <c r="FO37" s="510"/>
      <c r="FP37" s="510"/>
      <c r="FQ37" s="510"/>
      <c r="FR37" s="510"/>
      <c r="FS37" s="510"/>
      <c r="FT37" s="510"/>
      <c r="FU37" s="510"/>
      <c r="FV37" s="510"/>
      <c r="FW37" s="510"/>
      <c r="FX37" s="510"/>
      <c r="FY37" s="510"/>
      <c r="FZ37" s="510"/>
      <c r="GA37" s="510"/>
      <c r="GB37" s="510"/>
      <c r="GC37" s="510"/>
      <c r="GD37" s="510"/>
      <c r="GE37" s="510"/>
      <c r="GF37" s="510"/>
      <c r="GG37" s="510"/>
      <c r="GH37" s="510"/>
      <c r="GI37" s="510"/>
      <c r="GJ37" s="510"/>
      <c r="GK37" s="510"/>
      <c r="GL37" s="510"/>
      <c r="GM37" s="510"/>
      <c r="GN37" s="510"/>
      <c r="GO37" s="510"/>
      <c r="GP37" s="510"/>
      <c r="GQ37" s="510"/>
      <c r="GR37" s="510"/>
      <c r="GS37" s="510"/>
      <c r="GT37" s="510"/>
      <c r="GU37" s="510"/>
      <c r="GV37" s="510"/>
      <c r="GW37" s="510"/>
      <c r="GX37" s="510"/>
      <c r="GY37" s="510"/>
      <c r="GZ37" s="510"/>
      <c r="HA37" s="510"/>
      <c r="HB37" s="510"/>
      <c r="HC37" s="510"/>
      <c r="HD37" s="510"/>
      <c r="HE37" s="510"/>
      <c r="HF37" s="510"/>
      <c r="HG37" s="510"/>
      <c r="HH37" s="510"/>
      <c r="HI37" s="510"/>
      <c r="HJ37" s="510"/>
      <c r="HK37" s="510"/>
      <c r="HL37" s="510"/>
      <c r="HM37" s="510"/>
      <c r="HN37" s="510"/>
      <c r="HO37" s="510"/>
      <c r="HP37" s="510"/>
      <c r="HQ37" s="510"/>
      <c r="HR37" s="510"/>
      <c r="HS37" s="510"/>
      <c r="HT37" s="510"/>
      <c r="HU37" s="510"/>
      <c r="HV37" s="510"/>
    </row>
    <row r="38" s="348" customFormat="1" ht="11.5" customHeight="1" spans="1:230">
      <c r="A38" s="502" t="s">
        <v>132</v>
      </c>
      <c r="B38" s="478">
        <v>124492</v>
      </c>
      <c r="C38" s="478">
        <v>69023</v>
      </c>
      <c r="D38" s="479"/>
      <c r="E38" s="478">
        <f t="shared" si="6"/>
        <v>-55469</v>
      </c>
      <c r="F38" s="537"/>
      <c r="G38" s="318" t="s">
        <v>66</v>
      </c>
      <c r="H38" s="536"/>
      <c r="I38" s="536">
        <v>5428</v>
      </c>
      <c r="J38" s="482"/>
      <c r="K38" s="479"/>
      <c r="L38" s="488"/>
      <c r="M38" s="551"/>
      <c r="N38" s="510"/>
      <c r="O38" s="510"/>
      <c r="P38" s="510"/>
      <c r="Q38" s="510"/>
      <c r="R38" s="510"/>
      <c r="S38" s="510"/>
      <c r="T38" s="510"/>
      <c r="U38" s="510"/>
      <c r="V38" s="510"/>
      <c r="W38" s="510"/>
      <c r="X38" s="510"/>
      <c r="Y38" s="510"/>
      <c r="Z38" s="510"/>
      <c r="AA38" s="510"/>
      <c r="AB38" s="510"/>
      <c r="AC38" s="510"/>
      <c r="AD38" s="510"/>
      <c r="AE38" s="510"/>
      <c r="AF38" s="510"/>
      <c r="AG38" s="510"/>
      <c r="AH38" s="510"/>
      <c r="AI38" s="510"/>
      <c r="AJ38" s="510"/>
      <c r="AK38" s="510"/>
      <c r="AL38" s="510"/>
      <c r="AM38" s="510"/>
      <c r="AN38" s="510"/>
      <c r="AO38" s="510"/>
      <c r="AP38" s="510"/>
      <c r="AQ38" s="510"/>
      <c r="AR38" s="510"/>
      <c r="AS38" s="510"/>
      <c r="AT38" s="510"/>
      <c r="AU38" s="510"/>
      <c r="AV38" s="510"/>
      <c r="AW38" s="510"/>
      <c r="AX38" s="510"/>
      <c r="AY38" s="510"/>
      <c r="AZ38" s="510"/>
      <c r="BA38" s="510"/>
      <c r="BB38" s="510"/>
      <c r="BC38" s="510"/>
      <c r="BD38" s="510"/>
      <c r="BE38" s="510"/>
      <c r="BF38" s="510"/>
      <c r="BG38" s="510"/>
      <c r="BH38" s="510"/>
      <c r="BI38" s="510"/>
      <c r="BJ38" s="510"/>
      <c r="BK38" s="510"/>
      <c r="BL38" s="510"/>
      <c r="BM38" s="510"/>
      <c r="BN38" s="510"/>
      <c r="BO38" s="510"/>
      <c r="BP38" s="510"/>
      <c r="BQ38" s="510"/>
      <c r="BR38" s="510"/>
      <c r="BS38" s="510"/>
      <c r="BT38" s="510"/>
      <c r="BU38" s="510"/>
      <c r="BV38" s="510"/>
      <c r="BW38" s="510"/>
      <c r="BX38" s="510"/>
      <c r="BY38" s="510"/>
      <c r="BZ38" s="510"/>
      <c r="CA38" s="510"/>
      <c r="CB38" s="510"/>
      <c r="CC38" s="510"/>
      <c r="CD38" s="510"/>
      <c r="CE38" s="510"/>
      <c r="CF38" s="510"/>
      <c r="CG38" s="510"/>
      <c r="CH38" s="510"/>
      <c r="CI38" s="510"/>
      <c r="CJ38" s="510"/>
      <c r="CK38" s="510"/>
      <c r="CL38" s="510"/>
      <c r="CM38" s="510"/>
      <c r="CN38" s="510"/>
      <c r="CO38" s="510"/>
      <c r="CP38" s="510"/>
      <c r="CQ38" s="510"/>
      <c r="CR38" s="510"/>
      <c r="CS38" s="510"/>
      <c r="CT38" s="510"/>
      <c r="CU38" s="510"/>
      <c r="CV38" s="510"/>
      <c r="CW38" s="510"/>
      <c r="CX38" s="510"/>
      <c r="CY38" s="510"/>
      <c r="CZ38" s="510"/>
      <c r="DA38" s="510"/>
      <c r="DB38" s="510"/>
      <c r="DC38" s="510"/>
      <c r="DD38" s="510"/>
      <c r="DE38" s="510"/>
      <c r="DF38" s="510"/>
      <c r="DG38" s="510"/>
      <c r="DH38" s="510"/>
      <c r="DI38" s="510"/>
      <c r="DJ38" s="510"/>
      <c r="DK38" s="510"/>
      <c r="DL38" s="510"/>
      <c r="DM38" s="510"/>
      <c r="DN38" s="510"/>
      <c r="DO38" s="510"/>
      <c r="DP38" s="510"/>
      <c r="DQ38" s="510"/>
      <c r="DR38" s="510"/>
      <c r="DS38" s="510"/>
      <c r="DT38" s="510"/>
      <c r="DU38" s="510"/>
      <c r="DV38" s="510"/>
      <c r="DW38" s="510"/>
      <c r="DX38" s="510"/>
      <c r="DY38" s="510"/>
      <c r="DZ38" s="510"/>
      <c r="EA38" s="510"/>
      <c r="EB38" s="510"/>
      <c r="EC38" s="510"/>
      <c r="ED38" s="510"/>
      <c r="EE38" s="510"/>
      <c r="EF38" s="510"/>
      <c r="EG38" s="510"/>
      <c r="EH38" s="510"/>
      <c r="EI38" s="510"/>
      <c r="EJ38" s="510"/>
      <c r="EK38" s="510"/>
      <c r="EL38" s="510"/>
      <c r="EM38" s="510"/>
      <c r="EN38" s="510"/>
      <c r="EO38" s="510"/>
      <c r="EP38" s="510"/>
      <c r="EQ38" s="510"/>
      <c r="ER38" s="510"/>
      <c r="ES38" s="510"/>
      <c r="ET38" s="510"/>
      <c r="EU38" s="510"/>
      <c r="EV38" s="510"/>
      <c r="EW38" s="510"/>
      <c r="EX38" s="510"/>
      <c r="EY38" s="510"/>
      <c r="EZ38" s="510"/>
      <c r="FA38" s="510"/>
      <c r="FB38" s="510"/>
      <c r="FC38" s="510"/>
      <c r="FD38" s="510"/>
      <c r="FE38" s="510"/>
      <c r="FF38" s="510"/>
      <c r="FG38" s="510"/>
      <c r="FH38" s="510"/>
      <c r="FI38" s="510"/>
      <c r="FJ38" s="510"/>
      <c r="FK38" s="510"/>
      <c r="FL38" s="510"/>
      <c r="FM38" s="510"/>
      <c r="FN38" s="510"/>
      <c r="FO38" s="510"/>
      <c r="FP38" s="510"/>
      <c r="FQ38" s="510"/>
      <c r="FR38" s="510"/>
      <c r="FS38" s="510"/>
      <c r="FT38" s="510"/>
      <c r="FU38" s="510"/>
      <c r="FV38" s="510"/>
      <c r="FW38" s="510"/>
      <c r="FX38" s="510"/>
      <c r="FY38" s="510"/>
      <c r="FZ38" s="510"/>
      <c r="GA38" s="510"/>
      <c r="GB38" s="510"/>
      <c r="GC38" s="510"/>
      <c r="GD38" s="510"/>
      <c r="GE38" s="510"/>
      <c r="GF38" s="510"/>
      <c r="GG38" s="510"/>
      <c r="GH38" s="510"/>
      <c r="GI38" s="510"/>
      <c r="GJ38" s="510"/>
      <c r="GK38" s="510"/>
      <c r="GL38" s="510"/>
      <c r="GM38" s="510"/>
      <c r="GN38" s="510"/>
      <c r="GO38" s="510"/>
      <c r="GP38" s="510"/>
      <c r="GQ38" s="510"/>
      <c r="GR38" s="510"/>
      <c r="GS38" s="510"/>
      <c r="GT38" s="510"/>
      <c r="GU38" s="510"/>
      <c r="GV38" s="510"/>
      <c r="GW38" s="510"/>
      <c r="GX38" s="510"/>
      <c r="GY38" s="510"/>
      <c r="GZ38" s="510"/>
      <c r="HA38" s="510"/>
      <c r="HB38" s="510"/>
      <c r="HC38" s="510"/>
      <c r="HD38" s="510"/>
      <c r="HE38" s="510"/>
      <c r="HF38" s="510"/>
      <c r="HG38" s="510"/>
      <c r="HH38" s="510"/>
      <c r="HI38" s="510"/>
      <c r="HJ38" s="510"/>
      <c r="HK38" s="510"/>
      <c r="HL38" s="510"/>
      <c r="HM38" s="510"/>
      <c r="HN38" s="510"/>
      <c r="HO38" s="510"/>
      <c r="HP38" s="510"/>
      <c r="HQ38" s="510"/>
      <c r="HR38" s="510"/>
      <c r="HS38" s="510"/>
      <c r="HT38" s="510"/>
      <c r="HU38" s="510"/>
      <c r="HV38" s="510"/>
    </row>
    <row r="39" s="348" customFormat="1" ht="11.5" customHeight="1" spans="1:230">
      <c r="A39" s="502" t="s">
        <v>69</v>
      </c>
      <c r="B39" s="478">
        <v>666774</v>
      </c>
      <c r="C39" s="478">
        <v>796985</v>
      </c>
      <c r="D39" s="479"/>
      <c r="E39" s="478">
        <f t="shared" si="6"/>
        <v>130211</v>
      </c>
      <c r="F39" s="537"/>
      <c r="G39" s="318" t="s">
        <v>133</v>
      </c>
      <c r="H39" s="536"/>
      <c r="I39" s="536"/>
      <c r="J39" s="482">
        <f>23209-6000</f>
        <v>17209</v>
      </c>
      <c r="K39" s="479"/>
      <c r="L39" s="554">
        <v>17209</v>
      </c>
      <c r="M39" s="551"/>
      <c r="N39" s="510"/>
      <c r="O39" s="510"/>
      <c r="P39" s="510"/>
      <c r="Q39" s="510"/>
      <c r="R39" s="510"/>
      <c r="S39" s="510"/>
      <c r="T39" s="510"/>
      <c r="U39" s="510"/>
      <c r="V39" s="510"/>
      <c r="W39" s="510"/>
      <c r="X39" s="510"/>
      <c r="Y39" s="510"/>
      <c r="Z39" s="510"/>
      <c r="AA39" s="510"/>
      <c r="AB39" s="510"/>
      <c r="AC39" s="510"/>
      <c r="AD39" s="510"/>
      <c r="AE39" s="510"/>
      <c r="AF39" s="510"/>
      <c r="AG39" s="510"/>
      <c r="AH39" s="510"/>
      <c r="AI39" s="510"/>
      <c r="AJ39" s="510"/>
      <c r="AK39" s="510"/>
      <c r="AL39" s="510"/>
      <c r="AM39" s="510"/>
      <c r="AN39" s="510"/>
      <c r="AO39" s="510"/>
      <c r="AP39" s="510"/>
      <c r="AQ39" s="510"/>
      <c r="AR39" s="510"/>
      <c r="AS39" s="510"/>
      <c r="AT39" s="510"/>
      <c r="AU39" s="510"/>
      <c r="AV39" s="510"/>
      <c r="AW39" s="510"/>
      <c r="AX39" s="510"/>
      <c r="AY39" s="510"/>
      <c r="AZ39" s="510"/>
      <c r="BA39" s="510"/>
      <c r="BB39" s="510"/>
      <c r="BC39" s="510"/>
      <c r="BD39" s="510"/>
      <c r="BE39" s="510"/>
      <c r="BF39" s="510"/>
      <c r="BG39" s="510"/>
      <c r="BH39" s="510"/>
      <c r="BI39" s="510"/>
      <c r="BJ39" s="510"/>
      <c r="BK39" s="510"/>
      <c r="BL39" s="510"/>
      <c r="BM39" s="510"/>
      <c r="BN39" s="510"/>
      <c r="BO39" s="510"/>
      <c r="BP39" s="510"/>
      <c r="BQ39" s="510"/>
      <c r="BR39" s="510"/>
      <c r="BS39" s="510"/>
      <c r="BT39" s="510"/>
      <c r="BU39" s="510"/>
      <c r="BV39" s="510"/>
      <c r="BW39" s="510"/>
      <c r="BX39" s="510"/>
      <c r="BY39" s="510"/>
      <c r="BZ39" s="510"/>
      <c r="CA39" s="510"/>
      <c r="CB39" s="510"/>
      <c r="CC39" s="510"/>
      <c r="CD39" s="510"/>
      <c r="CE39" s="510"/>
      <c r="CF39" s="510"/>
      <c r="CG39" s="510"/>
      <c r="CH39" s="510"/>
      <c r="CI39" s="510"/>
      <c r="CJ39" s="510"/>
      <c r="CK39" s="510"/>
      <c r="CL39" s="510"/>
      <c r="CM39" s="510"/>
      <c r="CN39" s="510"/>
      <c r="CO39" s="510"/>
      <c r="CP39" s="510"/>
      <c r="CQ39" s="510"/>
      <c r="CR39" s="510"/>
      <c r="CS39" s="510"/>
      <c r="CT39" s="510"/>
      <c r="CU39" s="510"/>
      <c r="CV39" s="510"/>
      <c r="CW39" s="510"/>
      <c r="CX39" s="510"/>
      <c r="CY39" s="510"/>
      <c r="CZ39" s="510"/>
      <c r="DA39" s="510"/>
      <c r="DB39" s="510"/>
      <c r="DC39" s="510"/>
      <c r="DD39" s="510"/>
      <c r="DE39" s="510"/>
      <c r="DF39" s="510"/>
      <c r="DG39" s="510"/>
      <c r="DH39" s="510"/>
      <c r="DI39" s="510"/>
      <c r="DJ39" s="510"/>
      <c r="DK39" s="510"/>
      <c r="DL39" s="510"/>
      <c r="DM39" s="510"/>
      <c r="DN39" s="510"/>
      <c r="DO39" s="510"/>
      <c r="DP39" s="510"/>
      <c r="DQ39" s="510"/>
      <c r="DR39" s="510"/>
      <c r="DS39" s="510"/>
      <c r="DT39" s="510"/>
      <c r="DU39" s="510"/>
      <c r="DV39" s="510"/>
      <c r="DW39" s="510"/>
      <c r="DX39" s="510"/>
      <c r="DY39" s="510"/>
      <c r="DZ39" s="510"/>
      <c r="EA39" s="510"/>
      <c r="EB39" s="510"/>
      <c r="EC39" s="510"/>
      <c r="ED39" s="510"/>
      <c r="EE39" s="510"/>
      <c r="EF39" s="510"/>
      <c r="EG39" s="510"/>
      <c r="EH39" s="510"/>
      <c r="EI39" s="510"/>
      <c r="EJ39" s="510"/>
      <c r="EK39" s="510"/>
      <c r="EL39" s="510"/>
      <c r="EM39" s="510"/>
      <c r="EN39" s="510"/>
      <c r="EO39" s="510"/>
      <c r="EP39" s="510"/>
      <c r="EQ39" s="510"/>
      <c r="ER39" s="510"/>
      <c r="ES39" s="510"/>
      <c r="ET39" s="510"/>
      <c r="EU39" s="510"/>
      <c r="EV39" s="510"/>
      <c r="EW39" s="510"/>
      <c r="EX39" s="510"/>
      <c r="EY39" s="510"/>
      <c r="EZ39" s="510"/>
      <c r="FA39" s="510"/>
      <c r="FB39" s="510"/>
      <c r="FC39" s="510"/>
      <c r="FD39" s="510"/>
      <c r="FE39" s="510"/>
      <c r="FF39" s="510"/>
      <c r="FG39" s="510"/>
      <c r="FH39" s="510"/>
      <c r="FI39" s="510"/>
      <c r="FJ39" s="510"/>
      <c r="FK39" s="510"/>
      <c r="FL39" s="510"/>
      <c r="FM39" s="510"/>
      <c r="FN39" s="510"/>
      <c r="FO39" s="510"/>
      <c r="FP39" s="510"/>
      <c r="FQ39" s="510"/>
      <c r="FR39" s="510"/>
      <c r="FS39" s="510"/>
      <c r="FT39" s="510"/>
      <c r="FU39" s="510"/>
      <c r="FV39" s="510"/>
      <c r="FW39" s="510"/>
      <c r="FX39" s="510"/>
      <c r="FY39" s="510"/>
      <c r="FZ39" s="510"/>
      <c r="GA39" s="510"/>
      <c r="GB39" s="510"/>
      <c r="GC39" s="510"/>
      <c r="GD39" s="510"/>
      <c r="GE39" s="510"/>
      <c r="GF39" s="510"/>
      <c r="GG39" s="510"/>
      <c r="GH39" s="510"/>
      <c r="GI39" s="510"/>
      <c r="GJ39" s="510"/>
      <c r="GK39" s="510"/>
      <c r="GL39" s="510"/>
      <c r="GM39" s="510"/>
      <c r="GN39" s="510"/>
      <c r="GO39" s="510"/>
      <c r="GP39" s="510"/>
      <c r="GQ39" s="510"/>
      <c r="GR39" s="510"/>
      <c r="GS39" s="510"/>
      <c r="GT39" s="510"/>
      <c r="GU39" s="510"/>
      <c r="GV39" s="510"/>
      <c r="GW39" s="510"/>
      <c r="GX39" s="510"/>
      <c r="GY39" s="510"/>
      <c r="GZ39" s="510"/>
      <c r="HA39" s="510"/>
      <c r="HB39" s="510"/>
      <c r="HC39" s="510"/>
      <c r="HD39" s="510"/>
      <c r="HE39" s="510"/>
      <c r="HF39" s="510"/>
      <c r="HG39" s="510"/>
      <c r="HH39" s="510"/>
      <c r="HI39" s="510"/>
      <c r="HJ39" s="510"/>
      <c r="HK39" s="510"/>
      <c r="HL39" s="510"/>
      <c r="HM39" s="510"/>
      <c r="HN39" s="510"/>
      <c r="HO39" s="510"/>
      <c r="HP39" s="510"/>
      <c r="HQ39" s="510"/>
      <c r="HR39" s="510"/>
      <c r="HS39" s="510"/>
      <c r="HT39" s="510"/>
      <c r="HU39" s="510"/>
      <c r="HV39" s="510"/>
    </row>
    <row r="40" s="348" customFormat="1" ht="11.5" customHeight="1" spans="1:230">
      <c r="A40" s="502" t="s">
        <v>73</v>
      </c>
      <c r="B40" s="478"/>
      <c r="C40" s="478"/>
      <c r="D40" s="479"/>
      <c r="E40" s="488"/>
      <c r="F40" s="537"/>
      <c r="G40" s="318" t="s">
        <v>76</v>
      </c>
      <c r="H40" s="536"/>
      <c r="I40" s="536"/>
      <c r="J40" s="482"/>
      <c r="K40" s="479"/>
      <c r="L40" s="488"/>
      <c r="M40" s="551"/>
      <c r="N40" s="510"/>
      <c r="O40" s="510"/>
      <c r="P40" s="510"/>
      <c r="Q40" s="510"/>
      <c r="R40" s="510"/>
      <c r="S40" s="510"/>
      <c r="T40" s="510"/>
      <c r="U40" s="510"/>
      <c r="V40" s="510"/>
      <c r="W40" s="510"/>
      <c r="X40" s="510"/>
      <c r="Y40" s="510"/>
      <c r="Z40" s="510"/>
      <c r="AA40" s="510"/>
      <c r="AB40" s="510"/>
      <c r="AC40" s="510"/>
      <c r="AD40" s="510"/>
      <c r="AE40" s="510"/>
      <c r="AF40" s="510"/>
      <c r="AG40" s="510"/>
      <c r="AH40" s="510"/>
      <c r="AI40" s="510"/>
      <c r="AJ40" s="510"/>
      <c r="AK40" s="510"/>
      <c r="AL40" s="510"/>
      <c r="AM40" s="510"/>
      <c r="AN40" s="510"/>
      <c r="AO40" s="510"/>
      <c r="AP40" s="510"/>
      <c r="AQ40" s="510"/>
      <c r="AR40" s="510"/>
      <c r="AS40" s="510"/>
      <c r="AT40" s="510"/>
      <c r="AU40" s="510"/>
      <c r="AV40" s="510"/>
      <c r="AW40" s="510"/>
      <c r="AX40" s="510"/>
      <c r="AY40" s="510"/>
      <c r="AZ40" s="510"/>
      <c r="BA40" s="510"/>
      <c r="BB40" s="510"/>
      <c r="BC40" s="510"/>
      <c r="BD40" s="510"/>
      <c r="BE40" s="510"/>
      <c r="BF40" s="510"/>
      <c r="BG40" s="510"/>
      <c r="BH40" s="510"/>
      <c r="BI40" s="510"/>
      <c r="BJ40" s="510"/>
      <c r="BK40" s="510"/>
      <c r="BL40" s="510"/>
      <c r="BM40" s="510"/>
      <c r="BN40" s="510"/>
      <c r="BO40" s="510"/>
      <c r="BP40" s="510"/>
      <c r="BQ40" s="510"/>
      <c r="BR40" s="510"/>
      <c r="BS40" s="510"/>
      <c r="BT40" s="510"/>
      <c r="BU40" s="510"/>
      <c r="BV40" s="510"/>
      <c r="BW40" s="510"/>
      <c r="BX40" s="510"/>
      <c r="BY40" s="510"/>
      <c r="BZ40" s="510"/>
      <c r="CA40" s="510"/>
      <c r="CB40" s="510"/>
      <c r="CC40" s="510"/>
      <c r="CD40" s="510"/>
      <c r="CE40" s="510"/>
      <c r="CF40" s="510"/>
      <c r="CG40" s="510"/>
      <c r="CH40" s="510"/>
      <c r="CI40" s="510"/>
      <c r="CJ40" s="510"/>
      <c r="CK40" s="510"/>
      <c r="CL40" s="510"/>
      <c r="CM40" s="510"/>
      <c r="CN40" s="510"/>
      <c r="CO40" s="510"/>
      <c r="CP40" s="510"/>
      <c r="CQ40" s="510"/>
      <c r="CR40" s="510"/>
      <c r="CS40" s="510"/>
      <c r="CT40" s="510"/>
      <c r="CU40" s="510"/>
      <c r="CV40" s="510"/>
      <c r="CW40" s="510"/>
      <c r="CX40" s="510"/>
      <c r="CY40" s="510"/>
      <c r="CZ40" s="510"/>
      <c r="DA40" s="510"/>
      <c r="DB40" s="510"/>
      <c r="DC40" s="510"/>
      <c r="DD40" s="510"/>
      <c r="DE40" s="510"/>
      <c r="DF40" s="510"/>
      <c r="DG40" s="510"/>
      <c r="DH40" s="510"/>
      <c r="DI40" s="510"/>
      <c r="DJ40" s="510"/>
      <c r="DK40" s="510"/>
      <c r="DL40" s="510"/>
      <c r="DM40" s="510"/>
      <c r="DN40" s="510"/>
      <c r="DO40" s="510"/>
      <c r="DP40" s="510"/>
      <c r="DQ40" s="510"/>
      <c r="DR40" s="510"/>
      <c r="DS40" s="510"/>
      <c r="DT40" s="510"/>
      <c r="DU40" s="510"/>
      <c r="DV40" s="510"/>
      <c r="DW40" s="510"/>
      <c r="DX40" s="510"/>
      <c r="DY40" s="510"/>
      <c r="DZ40" s="510"/>
      <c r="EA40" s="510"/>
      <c r="EB40" s="510"/>
      <c r="EC40" s="510"/>
      <c r="ED40" s="510"/>
      <c r="EE40" s="510"/>
      <c r="EF40" s="510"/>
      <c r="EG40" s="510"/>
      <c r="EH40" s="510"/>
      <c r="EI40" s="510"/>
      <c r="EJ40" s="510"/>
      <c r="EK40" s="510"/>
      <c r="EL40" s="510"/>
      <c r="EM40" s="510"/>
      <c r="EN40" s="510"/>
      <c r="EO40" s="510"/>
      <c r="EP40" s="510"/>
      <c r="EQ40" s="510"/>
      <c r="ER40" s="510"/>
      <c r="ES40" s="510"/>
      <c r="ET40" s="510"/>
      <c r="EU40" s="510"/>
      <c r="EV40" s="510"/>
      <c r="EW40" s="510"/>
      <c r="EX40" s="510"/>
      <c r="EY40" s="510"/>
      <c r="EZ40" s="510"/>
      <c r="FA40" s="510"/>
      <c r="FB40" s="510"/>
      <c r="FC40" s="510"/>
      <c r="FD40" s="510"/>
      <c r="FE40" s="510"/>
      <c r="FF40" s="510"/>
      <c r="FG40" s="510"/>
      <c r="FH40" s="510"/>
      <c r="FI40" s="510"/>
      <c r="FJ40" s="510"/>
      <c r="FK40" s="510"/>
      <c r="FL40" s="510"/>
      <c r="FM40" s="510"/>
      <c r="FN40" s="510"/>
      <c r="FO40" s="510"/>
      <c r="FP40" s="510"/>
      <c r="FQ40" s="510"/>
      <c r="FR40" s="510"/>
      <c r="FS40" s="510"/>
      <c r="FT40" s="510"/>
      <c r="FU40" s="510"/>
      <c r="FV40" s="510"/>
      <c r="FW40" s="510"/>
      <c r="FX40" s="510"/>
      <c r="FY40" s="510"/>
      <c r="FZ40" s="510"/>
      <c r="GA40" s="510"/>
      <c r="GB40" s="510"/>
      <c r="GC40" s="510"/>
      <c r="GD40" s="510"/>
      <c r="GE40" s="510"/>
      <c r="GF40" s="510"/>
      <c r="GG40" s="510"/>
      <c r="GH40" s="510"/>
      <c r="GI40" s="510"/>
      <c r="GJ40" s="510"/>
      <c r="GK40" s="510"/>
      <c r="GL40" s="510"/>
      <c r="GM40" s="510"/>
      <c r="GN40" s="510"/>
      <c r="GO40" s="510"/>
      <c r="GP40" s="510"/>
      <c r="GQ40" s="510"/>
      <c r="GR40" s="510"/>
      <c r="GS40" s="510"/>
      <c r="GT40" s="510"/>
      <c r="GU40" s="510"/>
      <c r="GV40" s="510"/>
      <c r="GW40" s="510"/>
      <c r="GX40" s="510"/>
      <c r="GY40" s="510"/>
      <c r="GZ40" s="510"/>
      <c r="HA40" s="510"/>
      <c r="HB40" s="510"/>
      <c r="HC40" s="510"/>
      <c r="HD40" s="510"/>
      <c r="HE40" s="510"/>
      <c r="HF40" s="510"/>
      <c r="HG40" s="510"/>
      <c r="HH40" s="510"/>
      <c r="HI40" s="510"/>
      <c r="HJ40" s="510"/>
      <c r="HK40" s="510"/>
      <c r="HL40" s="510"/>
      <c r="HM40" s="510"/>
      <c r="HN40" s="510"/>
      <c r="HO40" s="510"/>
      <c r="HP40" s="510"/>
      <c r="HQ40" s="510"/>
      <c r="HR40" s="510"/>
      <c r="HS40" s="510"/>
      <c r="HT40" s="510"/>
      <c r="HU40" s="510"/>
      <c r="HV40" s="510"/>
    </row>
    <row r="41" s="348" customFormat="1" ht="11.5" customHeight="1" spans="1:230">
      <c r="A41" s="502" t="s">
        <v>134</v>
      </c>
      <c r="B41" s="478">
        <f>264422+658</f>
        <v>265080</v>
      </c>
      <c r="C41" s="478">
        <v>195120</v>
      </c>
      <c r="D41" s="479"/>
      <c r="E41" s="478">
        <f t="shared" si="6"/>
        <v>-69960</v>
      </c>
      <c r="F41" s="537"/>
      <c r="G41" s="318" t="s">
        <v>77</v>
      </c>
      <c r="H41" s="536">
        <v>236</v>
      </c>
      <c r="I41" s="536">
        <v>236</v>
      </c>
      <c r="J41" s="482"/>
      <c r="K41" s="479"/>
      <c r="L41" s="478">
        <f>+J41-H41</f>
        <v>-236</v>
      </c>
      <c r="M41" s="551"/>
      <c r="N41" s="510"/>
      <c r="O41" s="510"/>
      <c r="P41" s="510"/>
      <c r="Q41" s="510"/>
      <c r="R41" s="510"/>
      <c r="S41" s="510"/>
      <c r="T41" s="510"/>
      <c r="U41" s="510"/>
      <c r="V41" s="510"/>
      <c r="W41" s="510"/>
      <c r="X41" s="510"/>
      <c r="Y41" s="510"/>
      <c r="Z41" s="510"/>
      <c r="AA41" s="510"/>
      <c r="AB41" s="510"/>
      <c r="AC41" s="510"/>
      <c r="AD41" s="510"/>
      <c r="AE41" s="510"/>
      <c r="AF41" s="510"/>
      <c r="AG41" s="510"/>
      <c r="AH41" s="510"/>
      <c r="AI41" s="510"/>
      <c r="AJ41" s="510"/>
      <c r="AK41" s="510"/>
      <c r="AL41" s="510"/>
      <c r="AM41" s="510"/>
      <c r="AN41" s="510"/>
      <c r="AO41" s="510"/>
      <c r="AP41" s="510"/>
      <c r="AQ41" s="510"/>
      <c r="AR41" s="510"/>
      <c r="AS41" s="510"/>
      <c r="AT41" s="510"/>
      <c r="AU41" s="510"/>
      <c r="AV41" s="510"/>
      <c r="AW41" s="510"/>
      <c r="AX41" s="510"/>
      <c r="AY41" s="510"/>
      <c r="AZ41" s="510"/>
      <c r="BA41" s="510"/>
      <c r="BB41" s="510"/>
      <c r="BC41" s="510"/>
      <c r="BD41" s="510"/>
      <c r="BE41" s="510"/>
      <c r="BF41" s="510"/>
      <c r="BG41" s="510"/>
      <c r="BH41" s="510"/>
      <c r="BI41" s="510"/>
      <c r="BJ41" s="510"/>
      <c r="BK41" s="510"/>
      <c r="BL41" s="510"/>
      <c r="BM41" s="510"/>
      <c r="BN41" s="510"/>
      <c r="BO41" s="510"/>
      <c r="BP41" s="510"/>
      <c r="BQ41" s="510"/>
      <c r="BR41" s="510"/>
      <c r="BS41" s="510"/>
      <c r="BT41" s="510"/>
      <c r="BU41" s="510"/>
      <c r="BV41" s="510"/>
      <c r="BW41" s="510"/>
      <c r="BX41" s="510"/>
      <c r="BY41" s="510"/>
      <c r="BZ41" s="510"/>
      <c r="CA41" s="510"/>
      <c r="CB41" s="510"/>
      <c r="CC41" s="510"/>
      <c r="CD41" s="510"/>
      <c r="CE41" s="510"/>
      <c r="CF41" s="510"/>
      <c r="CG41" s="510"/>
      <c r="CH41" s="510"/>
      <c r="CI41" s="510"/>
      <c r="CJ41" s="510"/>
      <c r="CK41" s="510"/>
      <c r="CL41" s="510"/>
      <c r="CM41" s="510"/>
      <c r="CN41" s="510"/>
      <c r="CO41" s="510"/>
      <c r="CP41" s="510"/>
      <c r="CQ41" s="510"/>
      <c r="CR41" s="510"/>
      <c r="CS41" s="510"/>
      <c r="CT41" s="510"/>
      <c r="CU41" s="510"/>
      <c r="CV41" s="510"/>
      <c r="CW41" s="510"/>
      <c r="CX41" s="510"/>
      <c r="CY41" s="510"/>
      <c r="CZ41" s="510"/>
      <c r="DA41" s="510"/>
      <c r="DB41" s="510"/>
      <c r="DC41" s="510"/>
      <c r="DD41" s="510"/>
      <c r="DE41" s="510"/>
      <c r="DF41" s="510"/>
      <c r="DG41" s="510"/>
      <c r="DH41" s="510"/>
      <c r="DI41" s="510"/>
      <c r="DJ41" s="510"/>
      <c r="DK41" s="510"/>
      <c r="DL41" s="510"/>
      <c r="DM41" s="510"/>
      <c r="DN41" s="510"/>
      <c r="DO41" s="510"/>
      <c r="DP41" s="510"/>
      <c r="DQ41" s="510"/>
      <c r="DR41" s="510"/>
      <c r="DS41" s="510"/>
      <c r="DT41" s="510"/>
      <c r="DU41" s="510"/>
      <c r="DV41" s="510"/>
      <c r="DW41" s="510"/>
      <c r="DX41" s="510"/>
      <c r="DY41" s="510"/>
      <c r="DZ41" s="510"/>
      <c r="EA41" s="510"/>
      <c r="EB41" s="510"/>
      <c r="EC41" s="510"/>
      <c r="ED41" s="510"/>
      <c r="EE41" s="510"/>
      <c r="EF41" s="510"/>
      <c r="EG41" s="510"/>
      <c r="EH41" s="510"/>
      <c r="EI41" s="510"/>
      <c r="EJ41" s="510"/>
      <c r="EK41" s="510"/>
      <c r="EL41" s="510"/>
      <c r="EM41" s="510"/>
      <c r="EN41" s="510"/>
      <c r="EO41" s="510"/>
      <c r="EP41" s="510"/>
      <c r="EQ41" s="510"/>
      <c r="ER41" s="510"/>
      <c r="ES41" s="510"/>
      <c r="ET41" s="510"/>
      <c r="EU41" s="510"/>
      <c r="EV41" s="510"/>
      <c r="EW41" s="510"/>
      <c r="EX41" s="510"/>
      <c r="EY41" s="510"/>
      <c r="EZ41" s="510"/>
      <c r="FA41" s="510"/>
      <c r="FB41" s="510"/>
      <c r="FC41" s="510"/>
      <c r="FD41" s="510"/>
      <c r="FE41" s="510"/>
      <c r="FF41" s="510"/>
      <c r="FG41" s="510"/>
      <c r="FH41" s="510"/>
      <c r="FI41" s="510"/>
      <c r="FJ41" s="510"/>
      <c r="FK41" s="510"/>
      <c r="FL41" s="510"/>
      <c r="FM41" s="510"/>
      <c r="FN41" s="510"/>
      <c r="FO41" s="510"/>
      <c r="FP41" s="510"/>
      <c r="FQ41" s="510"/>
      <c r="FR41" s="510"/>
      <c r="FS41" s="510"/>
      <c r="FT41" s="510"/>
      <c r="FU41" s="510"/>
      <c r="FV41" s="510"/>
      <c r="FW41" s="510"/>
      <c r="FX41" s="510"/>
      <c r="FY41" s="510"/>
      <c r="FZ41" s="510"/>
      <c r="GA41" s="510"/>
      <c r="GB41" s="510"/>
      <c r="GC41" s="510"/>
      <c r="GD41" s="510"/>
      <c r="GE41" s="510"/>
      <c r="GF41" s="510"/>
      <c r="GG41" s="510"/>
      <c r="GH41" s="510"/>
      <c r="GI41" s="510"/>
      <c r="GJ41" s="510"/>
      <c r="GK41" s="510"/>
      <c r="GL41" s="510"/>
      <c r="GM41" s="510"/>
      <c r="GN41" s="510"/>
      <c r="GO41" s="510"/>
      <c r="GP41" s="510"/>
      <c r="GQ41" s="510"/>
      <c r="GR41" s="510"/>
      <c r="GS41" s="510"/>
      <c r="GT41" s="510"/>
      <c r="GU41" s="510"/>
      <c r="GV41" s="510"/>
      <c r="GW41" s="510"/>
      <c r="GX41" s="510"/>
      <c r="GY41" s="510"/>
      <c r="GZ41" s="510"/>
      <c r="HA41" s="510"/>
      <c r="HB41" s="510"/>
      <c r="HC41" s="510"/>
      <c r="HD41" s="510"/>
      <c r="HE41" s="510"/>
      <c r="HF41" s="510"/>
      <c r="HG41" s="510"/>
      <c r="HH41" s="510"/>
      <c r="HI41" s="510"/>
      <c r="HJ41" s="510"/>
      <c r="HK41" s="510"/>
      <c r="HL41" s="510"/>
      <c r="HM41" s="510"/>
      <c r="HN41" s="510"/>
      <c r="HO41" s="510"/>
      <c r="HP41" s="510"/>
      <c r="HQ41" s="510"/>
      <c r="HR41" s="510"/>
      <c r="HS41" s="510"/>
      <c r="HT41" s="510"/>
      <c r="HU41" s="510"/>
      <c r="HV41" s="510"/>
    </row>
    <row r="42" s="348" customFormat="1" ht="11.5" customHeight="1" spans="1:230">
      <c r="A42" s="504"/>
      <c r="B42" s="478"/>
      <c r="C42" s="478"/>
      <c r="D42" s="479"/>
      <c r="E42" s="478"/>
      <c r="F42" s="537"/>
      <c r="G42" s="318"/>
      <c r="H42" s="536"/>
      <c r="I42" s="536"/>
      <c r="J42" s="482"/>
      <c r="K42" s="479"/>
      <c r="L42" s="478"/>
      <c r="M42" s="551"/>
      <c r="N42" s="510"/>
      <c r="O42" s="510"/>
      <c r="P42" s="510"/>
      <c r="Q42" s="510"/>
      <c r="R42" s="510"/>
      <c r="S42" s="510"/>
      <c r="T42" s="510"/>
      <c r="U42" s="510"/>
      <c r="V42" s="510"/>
      <c r="W42" s="510"/>
      <c r="X42" s="510"/>
      <c r="Y42" s="510"/>
      <c r="Z42" s="510"/>
      <c r="AA42" s="510"/>
      <c r="AB42" s="510"/>
      <c r="AC42" s="510"/>
      <c r="AD42" s="510"/>
      <c r="AE42" s="510"/>
      <c r="AF42" s="510"/>
      <c r="AG42" s="510"/>
      <c r="AH42" s="510"/>
      <c r="AI42" s="510"/>
      <c r="AJ42" s="510"/>
      <c r="AK42" s="510"/>
      <c r="AL42" s="510"/>
      <c r="AM42" s="510"/>
      <c r="AN42" s="510"/>
      <c r="AO42" s="510"/>
      <c r="AP42" s="510"/>
      <c r="AQ42" s="510"/>
      <c r="AR42" s="510"/>
      <c r="AS42" s="510"/>
      <c r="AT42" s="510"/>
      <c r="AU42" s="510"/>
      <c r="AV42" s="510"/>
      <c r="AW42" s="510"/>
      <c r="AX42" s="510"/>
      <c r="AY42" s="510"/>
      <c r="AZ42" s="510"/>
      <c r="BA42" s="510"/>
      <c r="BB42" s="510"/>
      <c r="BC42" s="510"/>
      <c r="BD42" s="510"/>
      <c r="BE42" s="510"/>
      <c r="BF42" s="510"/>
      <c r="BG42" s="510"/>
      <c r="BH42" s="510"/>
      <c r="BI42" s="510"/>
      <c r="BJ42" s="510"/>
      <c r="BK42" s="510"/>
      <c r="BL42" s="510"/>
      <c r="BM42" s="510"/>
      <c r="BN42" s="510"/>
      <c r="BO42" s="510"/>
      <c r="BP42" s="510"/>
      <c r="BQ42" s="510"/>
      <c r="BR42" s="510"/>
      <c r="BS42" s="510"/>
      <c r="BT42" s="510"/>
      <c r="BU42" s="510"/>
      <c r="BV42" s="510"/>
      <c r="BW42" s="510"/>
      <c r="BX42" s="510"/>
      <c r="BY42" s="510"/>
      <c r="BZ42" s="510"/>
      <c r="CA42" s="510"/>
      <c r="CB42" s="510"/>
      <c r="CC42" s="510"/>
      <c r="CD42" s="510"/>
      <c r="CE42" s="510"/>
      <c r="CF42" s="510"/>
      <c r="CG42" s="510"/>
      <c r="CH42" s="510"/>
      <c r="CI42" s="510"/>
      <c r="CJ42" s="510"/>
      <c r="CK42" s="510"/>
      <c r="CL42" s="510"/>
      <c r="CM42" s="510"/>
      <c r="CN42" s="510"/>
      <c r="CO42" s="510"/>
      <c r="CP42" s="510"/>
      <c r="CQ42" s="510"/>
      <c r="CR42" s="510"/>
      <c r="CS42" s="510"/>
      <c r="CT42" s="510"/>
      <c r="CU42" s="510"/>
      <c r="CV42" s="510"/>
      <c r="CW42" s="510"/>
      <c r="CX42" s="510"/>
      <c r="CY42" s="510"/>
      <c r="CZ42" s="510"/>
      <c r="DA42" s="510"/>
      <c r="DB42" s="510"/>
      <c r="DC42" s="510"/>
      <c r="DD42" s="510"/>
      <c r="DE42" s="510"/>
      <c r="DF42" s="510"/>
      <c r="DG42" s="510"/>
      <c r="DH42" s="510"/>
      <c r="DI42" s="510"/>
      <c r="DJ42" s="510"/>
      <c r="DK42" s="510"/>
      <c r="DL42" s="510"/>
      <c r="DM42" s="510"/>
      <c r="DN42" s="510"/>
      <c r="DO42" s="510"/>
      <c r="DP42" s="510"/>
      <c r="DQ42" s="510"/>
      <c r="DR42" s="510"/>
      <c r="DS42" s="510"/>
      <c r="DT42" s="510"/>
      <c r="DU42" s="510"/>
      <c r="DV42" s="510"/>
      <c r="DW42" s="510"/>
      <c r="DX42" s="510"/>
      <c r="DY42" s="510"/>
      <c r="DZ42" s="510"/>
      <c r="EA42" s="510"/>
      <c r="EB42" s="510"/>
      <c r="EC42" s="510"/>
      <c r="ED42" s="510"/>
      <c r="EE42" s="510"/>
      <c r="EF42" s="510"/>
      <c r="EG42" s="510"/>
      <c r="EH42" s="510"/>
      <c r="EI42" s="510"/>
      <c r="EJ42" s="510"/>
      <c r="EK42" s="510"/>
      <c r="EL42" s="510"/>
      <c r="EM42" s="510"/>
      <c r="EN42" s="510"/>
      <c r="EO42" s="510"/>
      <c r="EP42" s="510"/>
      <c r="EQ42" s="510"/>
      <c r="ER42" s="510"/>
      <c r="ES42" s="510"/>
      <c r="ET42" s="510"/>
      <c r="EU42" s="510"/>
      <c r="EV42" s="510"/>
      <c r="EW42" s="510"/>
      <c r="EX42" s="510"/>
      <c r="EY42" s="510"/>
      <c r="EZ42" s="510"/>
      <c r="FA42" s="510"/>
      <c r="FB42" s="510"/>
      <c r="FC42" s="510"/>
      <c r="FD42" s="510"/>
      <c r="FE42" s="510"/>
      <c r="FF42" s="510"/>
      <c r="FG42" s="510"/>
      <c r="FH42" s="510"/>
      <c r="FI42" s="510"/>
      <c r="FJ42" s="510"/>
      <c r="FK42" s="510"/>
      <c r="FL42" s="510"/>
      <c r="FM42" s="510"/>
      <c r="FN42" s="510"/>
      <c r="FO42" s="510"/>
      <c r="FP42" s="510"/>
      <c r="FQ42" s="510"/>
      <c r="FR42" s="510"/>
      <c r="FS42" s="510"/>
      <c r="FT42" s="510"/>
      <c r="FU42" s="510"/>
      <c r="FV42" s="510"/>
      <c r="FW42" s="510"/>
      <c r="FX42" s="510"/>
      <c r="FY42" s="510"/>
      <c r="FZ42" s="510"/>
      <c r="GA42" s="510"/>
      <c r="GB42" s="510"/>
      <c r="GC42" s="510"/>
      <c r="GD42" s="510"/>
      <c r="GE42" s="510"/>
      <c r="GF42" s="510"/>
      <c r="GG42" s="510"/>
      <c r="GH42" s="510"/>
      <c r="GI42" s="510"/>
      <c r="GJ42" s="510"/>
      <c r="GK42" s="510"/>
      <c r="GL42" s="510"/>
      <c r="GM42" s="510"/>
      <c r="GN42" s="510"/>
      <c r="GO42" s="510"/>
      <c r="GP42" s="510"/>
      <c r="GQ42" s="510"/>
      <c r="GR42" s="510"/>
      <c r="GS42" s="510"/>
      <c r="GT42" s="510"/>
      <c r="GU42" s="510"/>
      <c r="GV42" s="510"/>
      <c r="GW42" s="510"/>
      <c r="GX42" s="510"/>
      <c r="GY42" s="510"/>
      <c r="GZ42" s="510"/>
      <c r="HA42" s="510"/>
      <c r="HB42" s="510"/>
      <c r="HC42" s="510"/>
      <c r="HD42" s="510"/>
      <c r="HE42" s="510"/>
      <c r="HF42" s="510"/>
      <c r="HG42" s="510"/>
      <c r="HH42" s="510"/>
      <c r="HI42" s="510"/>
      <c r="HJ42" s="510"/>
      <c r="HK42" s="510"/>
      <c r="HL42" s="510"/>
      <c r="HM42" s="510"/>
      <c r="HN42" s="510"/>
      <c r="HO42" s="510"/>
      <c r="HP42" s="510"/>
      <c r="HQ42" s="510"/>
      <c r="HR42" s="510"/>
      <c r="HS42" s="510"/>
      <c r="HT42" s="510"/>
      <c r="HU42" s="510"/>
      <c r="HV42" s="510"/>
    </row>
    <row r="43" s="348" customFormat="1" ht="11.5" customHeight="1" spans="1:230">
      <c r="A43" s="332" t="s">
        <v>78</v>
      </c>
      <c r="B43" s="507">
        <f>SUM(B34:B41)</f>
        <v>4381723</v>
      </c>
      <c r="C43" s="507">
        <f>SUM(C34:C41)</f>
        <v>4236606</v>
      </c>
      <c r="D43" s="506">
        <f>+E43/B43*100</f>
        <v>-3.31187069561449</v>
      </c>
      <c r="E43" s="507">
        <f>+C43-B43</f>
        <v>-145117</v>
      </c>
      <c r="F43" s="508"/>
      <c r="G43" s="336" t="s">
        <v>79</v>
      </c>
      <c r="H43" s="505">
        <f>SUM(H34:H41)</f>
        <v>3527894</v>
      </c>
      <c r="I43" s="505">
        <f>SUM(I34:I41)</f>
        <v>3809175</v>
      </c>
      <c r="J43" s="505">
        <f>SUM(J34:J41)</f>
        <v>4236606</v>
      </c>
      <c r="K43" s="506">
        <f>+L43/H43*100</f>
        <v>20.0888121922031</v>
      </c>
      <c r="L43" s="507">
        <f>+J43-H43</f>
        <v>708712</v>
      </c>
      <c r="M43" s="555"/>
      <c r="N43" s="510"/>
      <c r="O43" s="510"/>
      <c r="P43" s="510"/>
      <c r="Q43" s="510"/>
      <c r="R43" s="510"/>
      <c r="S43" s="510"/>
      <c r="T43" s="510"/>
      <c r="U43" s="510"/>
      <c r="V43" s="510"/>
      <c r="W43" s="510"/>
      <c r="X43" s="510"/>
      <c r="Y43" s="510"/>
      <c r="Z43" s="510"/>
      <c r="AA43" s="510"/>
      <c r="AB43" s="510"/>
      <c r="AC43" s="510"/>
      <c r="AD43" s="510"/>
      <c r="AE43" s="510"/>
      <c r="AF43" s="510"/>
      <c r="AG43" s="510"/>
      <c r="AH43" s="510"/>
      <c r="AI43" s="510"/>
      <c r="AJ43" s="510"/>
      <c r="AK43" s="510"/>
      <c r="AL43" s="510"/>
      <c r="AM43" s="510"/>
      <c r="AN43" s="510"/>
      <c r="AO43" s="510"/>
      <c r="AP43" s="510"/>
      <c r="AQ43" s="510"/>
      <c r="AR43" s="510"/>
      <c r="AS43" s="510"/>
      <c r="AT43" s="510"/>
      <c r="AU43" s="510"/>
      <c r="AV43" s="510"/>
      <c r="AW43" s="510"/>
      <c r="AX43" s="510"/>
      <c r="AY43" s="510"/>
      <c r="AZ43" s="510"/>
      <c r="BA43" s="510"/>
      <c r="BB43" s="510"/>
      <c r="BC43" s="510"/>
      <c r="BD43" s="510"/>
      <c r="BE43" s="510"/>
      <c r="BF43" s="510"/>
      <c r="BG43" s="510"/>
      <c r="BH43" s="510"/>
      <c r="BI43" s="510"/>
      <c r="BJ43" s="510"/>
      <c r="BK43" s="510"/>
      <c r="BL43" s="510"/>
      <c r="BM43" s="510"/>
      <c r="BN43" s="510"/>
      <c r="BO43" s="510"/>
      <c r="BP43" s="510"/>
      <c r="BQ43" s="510"/>
      <c r="BR43" s="510"/>
      <c r="BS43" s="510"/>
      <c r="BT43" s="510"/>
      <c r="BU43" s="510"/>
      <c r="BV43" s="510"/>
      <c r="BW43" s="510"/>
      <c r="BX43" s="510"/>
      <c r="BY43" s="510"/>
      <c r="BZ43" s="510"/>
      <c r="CA43" s="510"/>
      <c r="CB43" s="510"/>
      <c r="CC43" s="510"/>
      <c r="CD43" s="510"/>
      <c r="CE43" s="510"/>
      <c r="CF43" s="510"/>
      <c r="CG43" s="510"/>
      <c r="CH43" s="510"/>
      <c r="CI43" s="510"/>
      <c r="CJ43" s="510"/>
      <c r="CK43" s="510"/>
      <c r="CL43" s="510"/>
      <c r="CM43" s="510"/>
      <c r="CN43" s="510"/>
      <c r="CO43" s="510"/>
      <c r="CP43" s="510"/>
      <c r="CQ43" s="510"/>
      <c r="CR43" s="510"/>
      <c r="CS43" s="510"/>
      <c r="CT43" s="510"/>
      <c r="CU43" s="510"/>
      <c r="CV43" s="510"/>
      <c r="CW43" s="510"/>
      <c r="CX43" s="510"/>
      <c r="CY43" s="510"/>
      <c r="CZ43" s="510"/>
      <c r="DA43" s="510"/>
      <c r="DB43" s="510"/>
      <c r="DC43" s="510"/>
      <c r="DD43" s="510"/>
      <c r="DE43" s="510"/>
      <c r="DF43" s="510"/>
      <c r="DG43" s="510"/>
      <c r="DH43" s="510"/>
      <c r="DI43" s="510"/>
      <c r="DJ43" s="510"/>
      <c r="DK43" s="510"/>
      <c r="DL43" s="510"/>
      <c r="DM43" s="510"/>
      <c r="DN43" s="510"/>
      <c r="DO43" s="510"/>
      <c r="DP43" s="510"/>
      <c r="DQ43" s="510"/>
      <c r="DR43" s="510"/>
      <c r="DS43" s="510"/>
      <c r="DT43" s="510"/>
      <c r="DU43" s="510"/>
      <c r="DV43" s="510"/>
      <c r="DW43" s="510"/>
      <c r="DX43" s="510"/>
      <c r="DY43" s="510"/>
      <c r="DZ43" s="510"/>
      <c r="EA43" s="510"/>
      <c r="EB43" s="510"/>
      <c r="EC43" s="510"/>
      <c r="ED43" s="510"/>
      <c r="EE43" s="510"/>
      <c r="EF43" s="510"/>
      <c r="EG43" s="510"/>
      <c r="EH43" s="510"/>
      <c r="EI43" s="510"/>
      <c r="EJ43" s="510"/>
      <c r="EK43" s="510"/>
      <c r="EL43" s="510"/>
      <c r="EM43" s="510"/>
      <c r="EN43" s="510"/>
      <c r="EO43" s="510"/>
      <c r="EP43" s="510"/>
      <c r="EQ43" s="510"/>
      <c r="ER43" s="510"/>
      <c r="ES43" s="510"/>
      <c r="ET43" s="510"/>
      <c r="EU43" s="510"/>
      <c r="EV43" s="510"/>
      <c r="EW43" s="510"/>
      <c r="EX43" s="510"/>
      <c r="EY43" s="510"/>
      <c r="EZ43" s="510"/>
      <c r="FA43" s="510"/>
      <c r="FB43" s="510"/>
      <c r="FC43" s="510"/>
      <c r="FD43" s="510"/>
      <c r="FE43" s="510"/>
      <c r="FF43" s="510"/>
      <c r="FG43" s="510"/>
      <c r="FH43" s="510"/>
      <c r="FI43" s="510"/>
      <c r="FJ43" s="510"/>
      <c r="FK43" s="510"/>
      <c r="FL43" s="510"/>
      <c r="FM43" s="510"/>
      <c r="FN43" s="510"/>
      <c r="FO43" s="510"/>
      <c r="FP43" s="510"/>
      <c r="FQ43" s="510"/>
      <c r="FR43" s="510"/>
      <c r="FS43" s="510"/>
      <c r="FT43" s="510"/>
      <c r="FU43" s="510"/>
      <c r="FV43" s="510"/>
      <c r="FW43" s="510"/>
      <c r="FX43" s="510"/>
      <c r="FY43" s="510"/>
      <c r="FZ43" s="510"/>
      <c r="GA43" s="510"/>
      <c r="GB43" s="510"/>
      <c r="GC43" s="510"/>
      <c r="GD43" s="510"/>
      <c r="GE43" s="510"/>
      <c r="GF43" s="510"/>
      <c r="GG43" s="510"/>
      <c r="GH43" s="510"/>
      <c r="GI43" s="510"/>
      <c r="GJ43" s="510"/>
      <c r="GK43" s="510"/>
      <c r="GL43" s="510"/>
      <c r="GM43" s="510"/>
      <c r="GN43" s="510"/>
      <c r="GO43" s="510"/>
      <c r="GP43" s="510"/>
      <c r="GQ43" s="510"/>
      <c r="GR43" s="510"/>
      <c r="GS43" s="510"/>
      <c r="GT43" s="510"/>
      <c r="GU43" s="510"/>
      <c r="GV43" s="510"/>
      <c r="GW43" s="510"/>
      <c r="GX43" s="510"/>
      <c r="GY43" s="510"/>
      <c r="GZ43" s="510"/>
      <c r="HA43" s="510"/>
      <c r="HB43" s="510"/>
      <c r="HC43" s="510"/>
      <c r="HD43" s="510"/>
      <c r="HE43" s="510"/>
      <c r="HF43" s="510"/>
      <c r="HG43" s="510"/>
      <c r="HH43" s="510"/>
      <c r="HI43" s="510"/>
      <c r="HJ43" s="510"/>
      <c r="HK43" s="510"/>
      <c r="HL43" s="510"/>
      <c r="HM43" s="510"/>
      <c r="HN43" s="510"/>
      <c r="HO43" s="510"/>
      <c r="HP43" s="510"/>
      <c r="HQ43" s="510"/>
      <c r="HR43" s="510"/>
      <c r="HS43" s="510"/>
      <c r="HT43" s="510"/>
      <c r="HU43" s="510"/>
      <c r="HV43" s="510"/>
    </row>
    <row r="44" spans="2:12">
      <c r="B44" s="546"/>
      <c r="L44" s="556"/>
    </row>
    <row r="48" spans="2:2">
      <c r="B48" s="547"/>
    </row>
    <row r="49" spans="2:2">
      <c r="B49" s="547"/>
    </row>
    <row r="50" spans="2:2">
      <c r="B50" s="547"/>
    </row>
    <row r="51" spans="2:2">
      <c r="B51" s="547"/>
    </row>
    <row r="52" spans="2:2">
      <c r="B52" s="547"/>
    </row>
    <row r="53" spans="2:2">
      <c r="B53" s="547"/>
    </row>
    <row r="54" spans="2:2">
      <c r="B54" s="547"/>
    </row>
    <row r="55" spans="2:2">
      <c r="B55" s="547"/>
    </row>
    <row r="56" spans="2:2">
      <c r="B56" s="547"/>
    </row>
    <row r="57" spans="2:2">
      <c r="B57" s="547"/>
    </row>
    <row r="58" spans="2:2">
      <c r="B58" s="547"/>
    </row>
    <row r="64" spans="2:2">
      <c r="B64" s="548"/>
    </row>
    <row r="65" spans="2:2">
      <c r="B65" s="548"/>
    </row>
    <row r="66" spans="2:2">
      <c r="B66" s="548"/>
    </row>
    <row r="67" spans="2:2">
      <c r="B67" s="548"/>
    </row>
    <row r="68" spans="2:2">
      <c r="B68" s="548"/>
    </row>
    <row r="69" spans="2:2">
      <c r="B69" s="548"/>
    </row>
    <row r="70" spans="2:2">
      <c r="B70" s="548"/>
    </row>
    <row r="71" spans="2:2">
      <c r="B71" s="548"/>
    </row>
    <row r="72" spans="2:2">
      <c r="B72" s="548"/>
    </row>
    <row r="73" spans="2:2">
      <c r="B73" s="548"/>
    </row>
  </sheetData>
  <mergeCells count="4">
    <mergeCell ref="A2:M2"/>
    <mergeCell ref="L3:M3"/>
    <mergeCell ref="F6:F42"/>
    <mergeCell ref="M6:M42"/>
  </mergeCells>
  <printOptions horizontalCentered="1"/>
  <pageMargins left="0.590277777777778" right="0.590277777777778" top="0.511805555555556" bottom="0.751388888888889" header="0" footer="0.468055555555556"/>
  <pageSetup paperSize="9" orientation="landscape" horizontalDpi="600"/>
  <headerFooter/>
  <ignoredErrors>
    <ignoredError sqref="J34" formulaRange="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II45"/>
  <sheetViews>
    <sheetView zoomScale="160" zoomScaleNormal="160" workbookViewId="0">
      <selection activeCell="E33" sqref="E33"/>
    </sheetView>
  </sheetViews>
  <sheetFormatPr defaultColWidth="9" defaultRowHeight="14.25"/>
  <cols>
    <col min="1" max="1" width="22.625" style="472" customWidth="1"/>
    <col min="2" max="3" width="6.625" style="472" customWidth="1"/>
    <col min="4" max="4" width="5.125" style="473" customWidth="1"/>
    <col min="5" max="5" width="6.625" style="472" customWidth="1"/>
    <col min="6" max="6" width="9.625" style="472" customWidth="1"/>
    <col min="7" max="7" width="22.625" style="472" customWidth="1"/>
    <col min="8" max="9" width="6.625" style="472" customWidth="1"/>
    <col min="10" max="10" width="6.125" style="472" customWidth="1"/>
    <col min="11" max="11" width="5.125" style="473" customWidth="1"/>
    <col min="12" max="12" width="6.125" style="472" customWidth="1"/>
    <col min="13" max="13" width="13.625" style="472" customWidth="1"/>
    <col min="14" max="14" width="8" style="472" customWidth="1"/>
    <col min="15" max="243" width="9" style="472"/>
    <col min="244" max="256" width="9" style="474"/>
    <col min="257" max="257" width="41.75" style="474" customWidth="1"/>
    <col min="258" max="259" width="12.625" style="474" customWidth="1"/>
    <col min="260" max="260" width="9.125" style="474" customWidth="1"/>
    <col min="261" max="261" width="10.625" style="474" customWidth="1"/>
    <col min="262" max="262" width="14.875" style="474" customWidth="1"/>
    <col min="263" max="263" width="31.625" style="474" customWidth="1"/>
    <col min="264" max="265" width="12.625" style="474" customWidth="1"/>
    <col min="266" max="266" width="11" style="474" customWidth="1"/>
    <col min="267" max="267" width="10.125" style="474" customWidth="1"/>
    <col min="268" max="268" width="11.375" style="474" customWidth="1"/>
    <col min="269" max="269" width="27.75" style="474" customWidth="1"/>
    <col min="270" max="270" width="8" style="474" customWidth="1"/>
    <col min="271" max="512" width="9" style="474"/>
    <col min="513" max="513" width="41.75" style="474" customWidth="1"/>
    <col min="514" max="515" width="12.625" style="474" customWidth="1"/>
    <col min="516" max="516" width="9.125" style="474" customWidth="1"/>
    <col min="517" max="517" width="10.625" style="474" customWidth="1"/>
    <col min="518" max="518" width="14.875" style="474" customWidth="1"/>
    <col min="519" max="519" width="31.625" style="474" customWidth="1"/>
    <col min="520" max="521" width="12.625" style="474" customWidth="1"/>
    <col min="522" max="522" width="11" style="474" customWidth="1"/>
    <col min="523" max="523" width="10.125" style="474" customWidth="1"/>
    <col min="524" max="524" width="11.375" style="474" customWidth="1"/>
    <col min="525" max="525" width="27.75" style="474" customWidth="1"/>
    <col min="526" max="526" width="8" style="474" customWidth="1"/>
    <col min="527" max="768" width="9" style="474"/>
    <col min="769" max="769" width="41.75" style="474" customWidth="1"/>
    <col min="770" max="771" width="12.625" style="474" customWidth="1"/>
    <col min="772" max="772" width="9.125" style="474" customWidth="1"/>
    <col min="773" max="773" width="10.625" style="474" customWidth="1"/>
    <col min="774" max="774" width="14.875" style="474" customWidth="1"/>
    <col min="775" max="775" width="31.625" style="474" customWidth="1"/>
    <col min="776" max="777" width="12.625" style="474" customWidth="1"/>
    <col min="778" max="778" width="11" style="474" customWidth="1"/>
    <col min="779" max="779" width="10.125" style="474" customWidth="1"/>
    <col min="780" max="780" width="11.375" style="474" customWidth="1"/>
    <col min="781" max="781" width="27.75" style="474" customWidth="1"/>
    <col min="782" max="782" width="8" style="474" customWidth="1"/>
    <col min="783" max="1024" width="9" style="474"/>
    <col min="1025" max="1025" width="41.75" style="474" customWidth="1"/>
    <col min="1026" max="1027" width="12.625" style="474" customWidth="1"/>
    <col min="1028" max="1028" width="9.125" style="474" customWidth="1"/>
    <col min="1029" max="1029" width="10.625" style="474" customWidth="1"/>
    <col min="1030" max="1030" width="14.875" style="474" customWidth="1"/>
    <col min="1031" max="1031" width="31.625" style="474" customWidth="1"/>
    <col min="1032" max="1033" width="12.625" style="474" customWidth="1"/>
    <col min="1034" max="1034" width="11" style="474" customWidth="1"/>
    <col min="1035" max="1035" width="10.125" style="474" customWidth="1"/>
    <col min="1036" max="1036" width="11.375" style="474" customWidth="1"/>
    <col min="1037" max="1037" width="27.75" style="474" customWidth="1"/>
    <col min="1038" max="1038" width="8" style="474" customWidth="1"/>
    <col min="1039" max="1280" width="9" style="474"/>
    <col min="1281" max="1281" width="41.75" style="474" customWidth="1"/>
    <col min="1282" max="1283" width="12.625" style="474" customWidth="1"/>
    <col min="1284" max="1284" width="9.125" style="474" customWidth="1"/>
    <col min="1285" max="1285" width="10.625" style="474" customWidth="1"/>
    <col min="1286" max="1286" width="14.875" style="474" customWidth="1"/>
    <col min="1287" max="1287" width="31.625" style="474" customWidth="1"/>
    <col min="1288" max="1289" width="12.625" style="474" customWidth="1"/>
    <col min="1290" max="1290" width="11" style="474" customWidth="1"/>
    <col min="1291" max="1291" width="10.125" style="474" customWidth="1"/>
    <col min="1292" max="1292" width="11.375" style="474" customWidth="1"/>
    <col min="1293" max="1293" width="27.75" style="474" customWidth="1"/>
    <col min="1294" max="1294" width="8" style="474" customWidth="1"/>
    <col min="1295" max="1536" width="9" style="474"/>
    <col min="1537" max="1537" width="41.75" style="474" customWidth="1"/>
    <col min="1538" max="1539" width="12.625" style="474" customWidth="1"/>
    <col min="1540" max="1540" width="9.125" style="474" customWidth="1"/>
    <col min="1541" max="1541" width="10.625" style="474" customWidth="1"/>
    <col min="1542" max="1542" width="14.875" style="474" customWidth="1"/>
    <col min="1543" max="1543" width="31.625" style="474" customWidth="1"/>
    <col min="1544" max="1545" width="12.625" style="474" customWidth="1"/>
    <col min="1546" max="1546" width="11" style="474" customWidth="1"/>
    <col min="1547" max="1547" width="10.125" style="474" customWidth="1"/>
    <col min="1548" max="1548" width="11.375" style="474" customWidth="1"/>
    <col min="1549" max="1549" width="27.75" style="474" customWidth="1"/>
    <col min="1550" max="1550" width="8" style="474" customWidth="1"/>
    <col min="1551" max="1792" width="9" style="474"/>
    <col min="1793" max="1793" width="41.75" style="474" customWidth="1"/>
    <col min="1794" max="1795" width="12.625" style="474" customWidth="1"/>
    <col min="1796" max="1796" width="9.125" style="474" customWidth="1"/>
    <col min="1797" max="1797" width="10.625" style="474" customWidth="1"/>
    <col min="1798" max="1798" width="14.875" style="474" customWidth="1"/>
    <col min="1799" max="1799" width="31.625" style="474" customWidth="1"/>
    <col min="1800" max="1801" width="12.625" style="474" customWidth="1"/>
    <col min="1802" max="1802" width="11" style="474" customWidth="1"/>
    <col min="1803" max="1803" width="10.125" style="474" customWidth="1"/>
    <col min="1804" max="1804" width="11.375" style="474" customWidth="1"/>
    <col min="1805" max="1805" width="27.75" style="474" customWidth="1"/>
    <col min="1806" max="1806" width="8" style="474" customWidth="1"/>
    <col min="1807" max="2048" width="9" style="474"/>
    <col min="2049" max="2049" width="41.75" style="474" customWidth="1"/>
    <col min="2050" max="2051" width="12.625" style="474" customWidth="1"/>
    <col min="2052" max="2052" width="9.125" style="474" customWidth="1"/>
    <col min="2053" max="2053" width="10.625" style="474" customWidth="1"/>
    <col min="2054" max="2054" width="14.875" style="474" customWidth="1"/>
    <col min="2055" max="2055" width="31.625" style="474" customWidth="1"/>
    <col min="2056" max="2057" width="12.625" style="474" customWidth="1"/>
    <col min="2058" max="2058" width="11" style="474" customWidth="1"/>
    <col min="2059" max="2059" width="10.125" style="474" customWidth="1"/>
    <col min="2060" max="2060" width="11.375" style="474" customWidth="1"/>
    <col min="2061" max="2061" width="27.75" style="474" customWidth="1"/>
    <col min="2062" max="2062" width="8" style="474" customWidth="1"/>
    <col min="2063" max="2304" width="9" style="474"/>
    <col min="2305" max="2305" width="41.75" style="474" customWidth="1"/>
    <col min="2306" max="2307" width="12.625" style="474" customWidth="1"/>
    <col min="2308" max="2308" width="9.125" style="474" customWidth="1"/>
    <col min="2309" max="2309" width="10.625" style="474" customWidth="1"/>
    <col min="2310" max="2310" width="14.875" style="474" customWidth="1"/>
    <col min="2311" max="2311" width="31.625" style="474" customWidth="1"/>
    <col min="2312" max="2313" width="12.625" style="474" customWidth="1"/>
    <col min="2314" max="2314" width="11" style="474" customWidth="1"/>
    <col min="2315" max="2315" width="10.125" style="474" customWidth="1"/>
    <col min="2316" max="2316" width="11.375" style="474" customWidth="1"/>
    <col min="2317" max="2317" width="27.75" style="474" customWidth="1"/>
    <col min="2318" max="2318" width="8" style="474" customWidth="1"/>
    <col min="2319" max="2560" width="9" style="474"/>
    <col min="2561" max="2561" width="41.75" style="474" customWidth="1"/>
    <col min="2562" max="2563" width="12.625" style="474" customWidth="1"/>
    <col min="2564" max="2564" width="9.125" style="474" customWidth="1"/>
    <col min="2565" max="2565" width="10.625" style="474" customWidth="1"/>
    <col min="2566" max="2566" width="14.875" style="474" customWidth="1"/>
    <col min="2567" max="2567" width="31.625" style="474" customWidth="1"/>
    <col min="2568" max="2569" width="12.625" style="474" customWidth="1"/>
    <col min="2570" max="2570" width="11" style="474" customWidth="1"/>
    <col min="2571" max="2571" width="10.125" style="474" customWidth="1"/>
    <col min="2572" max="2572" width="11.375" style="474" customWidth="1"/>
    <col min="2573" max="2573" width="27.75" style="474" customWidth="1"/>
    <col min="2574" max="2574" width="8" style="474" customWidth="1"/>
    <col min="2575" max="2816" width="9" style="474"/>
    <col min="2817" max="2817" width="41.75" style="474" customWidth="1"/>
    <col min="2818" max="2819" width="12.625" style="474" customWidth="1"/>
    <col min="2820" max="2820" width="9.125" style="474" customWidth="1"/>
    <col min="2821" max="2821" width="10.625" style="474" customWidth="1"/>
    <col min="2822" max="2822" width="14.875" style="474" customWidth="1"/>
    <col min="2823" max="2823" width="31.625" style="474" customWidth="1"/>
    <col min="2824" max="2825" width="12.625" style="474" customWidth="1"/>
    <col min="2826" max="2826" width="11" style="474" customWidth="1"/>
    <col min="2827" max="2827" width="10.125" style="474" customWidth="1"/>
    <col min="2828" max="2828" width="11.375" style="474" customWidth="1"/>
    <col min="2829" max="2829" width="27.75" style="474" customWidth="1"/>
    <col min="2830" max="2830" width="8" style="474" customWidth="1"/>
    <col min="2831" max="3072" width="9" style="474"/>
    <col min="3073" max="3073" width="41.75" style="474" customWidth="1"/>
    <col min="3074" max="3075" width="12.625" style="474" customWidth="1"/>
    <col min="3076" max="3076" width="9.125" style="474" customWidth="1"/>
    <col min="3077" max="3077" width="10.625" style="474" customWidth="1"/>
    <col min="3078" max="3078" width="14.875" style="474" customWidth="1"/>
    <col min="3079" max="3079" width="31.625" style="474" customWidth="1"/>
    <col min="3080" max="3081" width="12.625" style="474" customWidth="1"/>
    <col min="3082" max="3082" width="11" style="474" customWidth="1"/>
    <col min="3083" max="3083" width="10.125" style="474" customWidth="1"/>
    <col min="3084" max="3084" width="11.375" style="474" customWidth="1"/>
    <col min="3085" max="3085" width="27.75" style="474" customWidth="1"/>
    <col min="3086" max="3086" width="8" style="474" customWidth="1"/>
    <col min="3087" max="3328" width="9" style="474"/>
    <col min="3329" max="3329" width="41.75" style="474" customWidth="1"/>
    <col min="3330" max="3331" width="12.625" style="474" customWidth="1"/>
    <col min="3332" max="3332" width="9.125" style="474" customWidth="1"/>
    <col min="3333" max="3333" width="10.625" style="474" customWidth="1"/>
    <col min="3334" max="3334" width="14.875" style="474" customWidth="1"/>
    <col min="3335" max="3335" width="31.625" style="474" customWidth="1"/>
    <col min="3336" max="3337" width="12.625" style="474" customWidth="1"/>
    <col min="3338" max="3338" width="11" style="474" customWidth="1"/>
    <col min="3339" max="3339" width="10.125" style="474" customWidth="1"/>
    <col min="3340" max="3340" width="11.375" style="474" customWidth="1"/>
    <col min="3341" max="3341" width="27.75" style="474" customWidth="1"/>
    <col min="3342" max="3342" width="8" style="474" customWidth="1"/>
    <col min="3343" max="3584" width="9" style="474"/>
    <col min="3585" max="3585" width="41.75" style="474" customWidth="1"/>
    <col min="3586" max="3587" width="12.625" style="474" customWidth="1"/>
    <col min="3588" max="3588" width="9.125" style="474" customWidth="1"/>
    <col min="3589" max="3589" width="10.625" style="474" customWidth="1"/>
    <col min="3590" max="3590" width="14.875" style="474" customWidth="1"/>
    <col min="3591" max="3591" width="31.625" style="474" customWidth="1"/>
    <col min="3592" max="3593" width="12.625" style="474" customWidth="1"/>
    <col min="3594" max="3594" width="11" style="474" customWidth="1"/>
    <col min="3595" max="3595" width="10.125" style="474" customWidth="1"/>
    <col min="3596" max="3596" width="11.375" style="474" customWidth="1"/>
    <col min="3597" max="3597" width="27.75" style="474" customWidth="1"/>
    <col min="3598" max="3598" width="8" style="474" customWidth="1"/>
    <col min="3599" max="3840" width="9" style="474"/>
    <col min="3841" max="3841" width="41.75" style="474" customWidth="1"/>
    <col min="3842" max="3843" width="12.625" style="474" customWidth="1"/>
    <col min="3844" max="3844" width="9.125" style="474" customWidth="1"/>
    <col min="3845" max="3845" width="10.625" style="474" customWidth="1"/>
    <col min="3846" max="3846" width="14.875" style="474" customWidth="1"/>
    <col min="3847" max="3847" width="31.625" style="474" customWidth="1"/>
    <col min="3848" max="3849" width="12.625" style="474" customWidth="1"/>
    <col min="3850" max="3850" width="11" style="474" customWidth="1"/>
    <col min="3851" max="3851" width="10.125" style="474" customWidth="1"/>
    <col min="3852" max="3852" width="11.375" style="474" customWidth="1"/>
    <col min="3853" max="3853" width="27.75" style="474" customWidth="1"/>
    <col min="3854" max="3854" width="8" style="474" customWidth="1"/>
    <col min="3855" max="4096" width="9" style="474"/>
    <col min="4097" max="4097" width="41.75" style="474" customWidth="1"/>
    <col min="4098" max="4099" width="12.625" style="474" customWidth="1"/>
    <col min="4100" max="4100" width="9.125" style="474" customWidth="1"/>
    <col min="4101" max="4101" width="10.625" style="474" customWidth="1"/>
    <col min="4102" max="4102" width="14.875" style="474" customWidth="1"/>
    <col min="4103" max="4103" width="31.625" style="474" customWidth="1"/>
    <col min="4104" max="4105" width="12.625" style="474" customWidth="1"/>
    <col min="4106" max="4106" width="11" style="474" customWidth="1"/>
    <col min="4107" max="4107" width="10.125" style="474" customWidth="1"/>
    <col min="4108" max="4108" width="11.375" style="474" customWidth="1"/>
    <col min="4109" max="4109" width="27.75" style="474" customWidth="1"/>
    <col min="4110" max="4110" width="8" style="474" customWidth="1"/>
    <col min="4111" max="4352" width="9" style="474"/>
    <col min="4353" max="4353" width="41.75" style="474" customWidth="1"/>
    <col min="4354" max="4355" width="12.625" style="474" customWidth="1"/>
    <col min="4356" max="4356" width="9.125" style="474" customWidth="1"/>
    <col min="4357" max="4357" width="10.625" style="474" customWidth="1"/>
    <col min="4358" max="4358" width="14.875" style="474" customWidth="1"/>
    <col min="4359" max="4359" width="31.625" style="474" customWidth="1"/>
    <col min="4360" max="4361" width="12.625" style="474" customWidth="1"/>
    <col min="4362" max="4362" width="11" style="474" customWidth="1"/>
    <col min="4363" max="4363" width="10.125" style="474" customWidth="1"/>
    <col min="4364" max="4364" width="11.375" style="474" customWidth="1"/>
    <col min="4365" max="4365" width="27.75" style="474" customWidth="1"/>
    <col min="4366" max="4366" width="8" style="474" customWidth="1"/>
    <col min="4367" max="4608" width="9" style="474"/>
    <col min="4609" max="4609" width="41.75" style="474" customWidth="1"/>
    <col min="4610" max="4611" width="12.625" style="474" customWidth="1"/>
    <col min="4612" max="4612" width="9.125" style="474" customWidth="1"/>
    <col min="4613" max="4613" width="10.625" style="474" customWidth="1"/>
    <col min="4614" max="4614" width="14.875" style="474" customWidth="1"/>
    <col min="4615" max="4615" width="31.625" style="474" customWidth="1"/>
    <col min="4616" max="4617" width="12.625" style="474" customWidth="1"/>
    <col min="4618" max="4618" width="11" style="474" customWidth="1"/>
    <col min="4619" max="4619" width="10.125" style="474" customWidth="1"/>
    <col min="4620" max="4620" width="11.375" style="474" customWidth="1"/>
    <col min="4621" max="4621" width="27.75" style="474" customWidth="1"/>
    <col min="4622" max="4622" width="8" style="474" customWidth="1"/>
    <col min="4623" max="4864" width="9" style="474"/>
    <col min="4865" max="4865" width="41.75" style="474" customWidth="1"/>
    <col min="4866" max="4867" width="12.625" style="474" customWidth="1"/>
    <col min="4868" max="4868" width="9.125" style="474" customWidth="1"/>
    <col min="4869" max="4869" width="10.625" style="474" customWidth="1"/>
    <col min="4870" max="4870" width="14.875" style="474" customWidth="1"/>
    <col min="4871" max="4871" width="31.625" style="474" customWidth="1"/>
    <col min="4872" max="4873" width="12.625" style="474" customWidth="1"/>
    <col min="4874" max="4874" width="11" style="474" customWidth="1"/>
    <col min="4875" max="4875" width="10.125" style="474" customWidth="1"/>
    <col min="4876" max="4876" width="11.375" style="474" customWidth="1"/>
    <col min="4877" max="4877" width="27.75" style="474" customWidth="1"/>
    <col min="4878" max="4878" width="8" style="474" customWidth="1"/>
    <col min="4879" max="5120" width="9" style="474"/>
    <col min="5121" max="5121" width="41.75" style="474" customWidth="1"/>
    <col min="5122" max="5123" width="12.625" style="474" customWidth="1"/>
    <col min="5124" max="5124" width="9.125" style="474" customWidth="1"/>
    <col min="5125" max="5125" width="10.625" style="474" customWidth="1"/>
    <col min="5126" max="5126" width="14.875" style="474" customWidth="1"/>
    <col min="5127" max="5127" width="31.625" style="474" customWidth="1"/>
    <col min="5128" max="5129" width="12.625" style="474" customWidth="1"/>
    <col min="5130" max="5130" width="11" style="474" customWidth="1"/>
    <col min="5131" max="5131" width="10.125" style="474" customWidth="1"/>
    <col min="5132" max="5132" width="11.375" style="474" customWidth="1"/>
    <col min="5133" max="5133" width="27.75" style="474" customWidth="1"/>
    <col min="5134" max="5134" width="8" style="474" customWidth="1"/>
    <col min="5135" max="5376" width="9" style="474"/>
    <col min="5377" max="5377" width="41.75" style="474" customWidth="1"/>
    <col min="5378" max="5379" width="12.625" style="474" customWidth="1"/>
    <col min="5380" max="5380" width="9.125" style="474" customWidth="1"/>
    <col min="5381" max="5381" width="10.625" style="474" customWidth="1"/>
    <col min="5382" max="5382" width="14.875" style="474" customWidth="1"/>
    <col min="5383" max="5383" width="31.625" style="474" customWidth="1"/>
    <col min="5384" max="5385" width="12.625" style="474" customWidth="1"/>
    <col min="5386" max="5386" width="11" style="474" customWidth="1"/>
    <col min="5387" max="5387" width="10.125" style="474" customWidth="1"/>
    <col min="5388" max="5388" width="11.375" style="474" customWidth="1"/>
    <col min="5389" max="5389" width="27.75" style="474" customWidth="1"/>
    <col min="5390" max="5390" width="8" style="474" customWidth="1"/>
    <col min="5391" max="5632" width="9" style="474"/>
    <col min="5633" max="5633" width="41.75" style="474" customWidth="1"/>
    <col min="5634" max="5635" width="12.625" style="474" customWidth="1"/>
    <col min="5636" max="5636" width="9.125" style="474" customWidth="1"/>
    <col min="5637" max="5637" width="10.625" style="474" customWidth="1"/>
    <col min="5638" max="5638" width="14.875" style="474" customWidth="1"/>
    <col min="5639" max="5639" width="31.625" style="474" customWidth="1"/>
    <col min="5640" max="5641" width="12.625" style="474" customWidth="1"/>
    <col min="5642" max="5642" width="11" style="474" customWidth="1"/>
    <col min="5643" max="5643" width="10.125" style="474" customWidth="1"/>
    <col min="5644" max="5644" width="11.375" style="474" customWidth="1"/>
    <col min="5645" max="5645" width="27.75" style="474" customWidth="1"/>
    <col min="5646" max="5646" width="8" style="474" customWidth="1"/>
    <col min="5647" max="5888" width="9" style="474"/>
    <col min="5889" max="5889" width="41.75" style="474" customWidth="1"/>
    <col min="5890" max="5891" width="12.625" style="474" customWidth="1"/>
    <col min="5892" max="5892" width="9.125" style="474" customWidth="1"/>
    <col min="5893" max="5893" width="10.625" style="474" customWidth="1"/>
    <col min="5894" max="5894" width="14.875" style="474" customWidth="1"/>
    <col min="5895" max="5895" width="31.625" style="474" customWidth="1"/>
    <col min="5896" max="5897" width="12.625" style="474" customWidth="1"/>
    <col min="5898" max="5898" width="11" style="474" customWidth="1"/>
    <col min="5899" max="5899" width="10.125" style="474" customWidth="1"/>
    <col min="5900" max="5900" width="11.375" style="474" customWidth="1"/>
    <col min="5901" max="5901" width="27.75" style="474" customWidth="1"/>
    <col min="5902" max="5902" width="8" style="474" customWidth="1"/>
    <col min="5903" max="6144" width="9" style="474"/>
    <col min="6145" max="6145" width="41.75" style="474" customWidth="1"/>
    <col min="6146" max="6147" width="12.625" style="474" customWidth="1"/>
    <col min="6148" max="6148" width="9.125" style="474" customWidth="1"/>
    <col min="6149" max="6149" width="10.625" style="474" customWidth="1"/>
    <col min="6150" max="6150" width="14.875" style="474" customWidth="1"/>
    <col min="6151" max="6151" width="31.625" style="474" customWidth="1"/>
    <col min="6152" max="6153" width="12.625" style="474" customWidth="1"/>
    <col min="6154" max="6154" width="11" style="474" customWidth="1"/>
    <col min="6155" max="6155" width="10.125" style="474" customWidth="1"/>
    <col min="6156" max="6156" width="11.375" style="474" customWidth="1"/>
    <col min="6157" max="6157" width="27.75" style="474" customWidth="1"/>
    <col min="6158" max="6158" width="8" style="474" customWidth="1"/>
    <col min="6159" max="6400" width="9" style="474"/>
    <col min="6401" max="6401" width="41.75" style="474" customWidth="1"/>
    <col min="6402" max="6403" width="12.625" style="474" customWidth="1"/>
    <col min="6404" max="6404" width="9.125" style="474" customWidth="1"/>
    <col min="6405" max="6405" width="10.625" style="474" customWidth="1"/>
    <col min="6406" max="6406" width="14.875" style="474" customWidth="1"/>
    <col min="6407" max="6407" width="31.625" style="474" customWidth="1"/>
    <col min="6408" max="6409" width="12.625" style="474" customWidth="1"/>
    <col min="6410" max="6410" width="11" style="474" customWidth="1"/>
    <col min="6411" max="6411" width="10.125" style="474" customWidth="1"/>
    <col min="6412" max="6412" width="11.375" style="474" customWidth="1"/>
    <col min="6413" max="6413" width="27.75" style="474" customWidth="1"/>
    <col min="6414" max="6414" width="8" style="474" customWidth="1"/>
    <col min="6415" max="6656" width="9" style="474"/>
    <col min="6657" max="6657" width="41.75" style="474" customWidth="1"/>
    <col min="6658" max="6659" width="12.625" style="474" customWidth="1"/>
    <col min="6660" max="6660" width="9.125" style="474" customWidth="1"/>
    <col min="6661" max="6661" width="10.625" style="474" customWidth="1"/>
    <col min="6662" max="6662" width="14.875" style="474" customWidth="1"/>
    <col min="6663" max="6663" width="31.625" style="474" customWidth="1"/>
    <col min="6664" max="6665" width="12.625" style="474" customWidth="1"/>
    <col min="6666" max="6666" width="11" style="474" customWidth="1"/>
    <col min="6667" max="6667" width="10.125" style="474" customWidth="1"/>
    <col min="6668" max="6668" width="11.375" style="474" customWidth="1"/>
    <col min="6669" max="6669" width="27.75" style="474" customWidth="1"/>
    <col min="6670" max="6670" width="8" style="474" customWidth="1"/>
    <col min="6671" max="6912" width="9" style="474"/>
    <col min="6913" max="6913" width="41.75" style="474" customWidth="1"/>
    <col min="6914" max="6915" width="12.625" style="474" customWidth="1"/>
    <col min="6916" max="6916" width="9.125" style="474" customWidth="1"/>
    <col min="6917" max="6917" width="10.625" style="474" customWidth="1"/>
    <col min="6918" max="6918" width="14.875" style="474" customWidth="1"/>
    <col min="6919" max="6919" width="31.625" style="474" customWidth="1"/>
    <col min="6920" max="6921" width="12.625" style="474" customWidth="1"/>
    <col min="6922" max="6922" width="11" style="474" customWidth="1"/>
    <col min="6923" max="6923" width="10.125" style="474" customWidth="1"/>
    <col min="6924" max="6924" width="11.375" style="474" customWidth="1"/>
    <col min="6925" max="6925" width="27.75" style="474" customWidth="1"/>
    <col min="6926" max="6926" width="8" style="474" customWidth="1"/>
    <col min="6927" max="7168" width="9" style="474"/>
    <col min="7169" max="7169" width="41.75" style="474" customWidth="1"/>
    <col min="7170" max="7171" width="12.625" style="474" customWidth="1"/>
    <col min="7172" max="7172" width="9.125" style="474" customWidth="1"/>
    <col min="7173" max="7173" width="10.625" style="474" customWidth="1"/>
    <col min="7174" max="7174" width="14.875" style="474" customWidth="1"/>
    <col min="7175" max="7175" width="31.625" style="474" customWidth="1"/>
    <col min="7176" max="7177" width="12.625" style="474" customWidth="1"/>
    <col min="7178" max="7178" width="11" style="474" customWidth="1"/>
    <col min="7179" max="7179" width="10.125" style="474" customWidth="1"/>
    <col min="7180" max="7180" width="11.375" style="474" customWidth="1"/>
    <col min="7181" max="7181" width="27.75" style="474" customWidth="1"/>
    <col min="7182" max="7182" width="8" style="474" customWidth="1"/>
    <col min="7183" max="7424" width="9" style="474"/>
    <col min="7425" max="7425" width="41.75" style="474" customWidth="1"/>
    <col min="7426" max="7427" width="12.625" style="474" customWidth="1"/>
    <col min="7428" max="7428" width="9.125" style="474" customWidth="1"/>
    <col min="7429" max="7429" width="10.625" style="474" customWidth="1"/>
    <col min="7430" max="7430" width="14.875" style="474" customWidth="1"/>
    <col min="7431" max="7431" width="31.625" style="474" customWidth="1"/>
    <col min="7432" max="7433" width="12.625" style="474" customWidth="1"/>
    <col min="7434" max="7434" width="11" style="474" customWidth="1"/>
    <col min="7435" max="7435" width="10.125" style="474" customWidth="1"/>
    <col min="7436" max="7436" width="11.375" style="474" customWidth="1"/>
    <col min="7437" max="7437" width="27.75" style="474" customWidth="1"/>
    <col min="7438" max="7438" width="8" style="474" customWidth="1"/>
    <col min="7439" max="7680" width="9" style="474"/>
    <col min="7681" max="7681" width="41.75" style="474" customWidth="1"/>
    <col min="7682" max="7683" width="12.625" style="474" customWidth="1"/>
    <col min="7684" max="7684" width="9.125" style="474" customWidth="1"/>
    <col min="7685" max="7685" width="10.625" style="474" customWidth="1"/>
    <col min="7686" max="7686" width="14.875" style="474" customWidth="1"/>
    <col min="7687" max="7687" width="31.625" style="474" customWidth="1"/>
    <col min="7688" max="7689" width="12.625" style="474" customWidth="1"/>
    <col min="7690" max="7690" width="11" style="474" customWidth="1"/>
    <col min="7691" max="7691" width="10.125" style="474" customWidth="1"/>
    <col min="7692" max="7692" width="11.375" style="474" customWidth="1"/>
    <col min="7693" max="7693" width="27.75" style="474" customWidth="1"/>
    <col min="7694" max="7694" width="8" style="474" customWidth="1"/>
    <col min="7695" max="7936" width="9" style="474"/>
    <col min="7937" max="7937" width="41.75" style="474" customWidth="1"/>
    <col min="7938" max="7939" width="12.625" style="474" customWidth="1"/>
    <col min="7940" max="7940" width="9.125" style="474" customWidth="1"/>
    <col min="7941" max="7941" width="10.625" style="474" customWidth="1"/>
    <col min="7942" max="7942" width="14.875" style="474" customWidth="1"/>
    <col min="7943" max="7943" width="31.625" style="474" customWidth="1"/>
    <col min="7944" max="7945" width="12.625" style="474" customWidth="1"/>
    <col min="7946" max="7946" width="11" style="474" customWidth="1"/>
    <col min="7947" max="7947" width="10.125" style="474" customWidth="1"/>
    <col min="7948" max="7948" width="11.375" style="474" customWidth="1"/>
    <col min="7949" max="7949" width="27.75" style="474" customWidth="1"/>
    <col min="7950" max="7950" width="8" style="474" customWidth="1"/>
    <col min="7951" max="8192" width="9" style="474"/>
    <col min="8193" max="8193" width="41.75" style="474" customWidth="1"/>
    <col min="8194" max="8195" width="12.625" style="474" customWidth="1"/>
    <col min="8196" max="8196" width="9.125" style="474" customWidth="1"/>
    <col min="8197" max="8197" width="10.625" style="474" customWidth="1"/>
    <col min="8198" max="8198" width="14.875" style="474" customWidth="1"/>
    <col min="8199" max="8199" width="31.625" style="474" customWidth="1"/>
    <col min="8200" max="8201" width="12.625" style="474" customWidth="1"/>
    <col min="8202" max="8202" width="11" style="474" customWidth="1"/>
    <col min="8203" max="8203" width="10.125" style="474" customWidth="1"/>
    <col min="8204" max="8204" width="11.375" style="474" customWidth="1"/>
    <col min="8205" max="8205" width="27.75" style="474" customWidth="1"/>
    <col min="8206" max="8206" width="8" style="474" customWidth="1"/>
    <col min="8207" max="8448" width="9" style="474"/>
    <col min="8449" max="8449" width="41.75" style="474" customWidth="1"/>
    <col min="8450" max="8451" width="12.625" style="474" customWidth="1"/>
    <col min="8452" max="8452" width="9.125" style="474" customWidth="1"/>
    <col min="8453" max="8453" width="10.625" style="474" customWidth="1"/>
    <col min="8454" max="8454" width="14.875" style="474" customWidth="1"/>
    <col min="8455" max="8455" width="31.625" style="474" customWidth="1"/>
    <col min="8456" max="8457" width="12.625" style="474" customWidth="1"/>
    <col min="8458" max="8458" width="11" style="474" customWidth="1"/>
    <col min="8459" max="8459" width="10.125" style="474" customWidth="1"/>
    <col min="8460" max="8460" width="11.375" style="474" customWidth="1"/>
    <col min="8461" max="8461" width="27.75" style="474" customWidth="1"/>
    <col min="8462" max="8462" width="8" style="474" customWidth="1"/>
    <col min="8463" max="8704" width="9" style="474"/>
    <col min="8705" max="8705" width="41.75" style="474" customWidth="1"/>
    <col min="8706" max="8707" width="12.625" style="474" customWidth="1"/>
    <col min="8708" max="8708" width="9.125" style="474" customWidth="1"/>
    <col min="8709" max="8709" width="10.625" style="474" customWidth="1"/>
    <col min="8710" max="8710" width="14.875" style="474" customWidth="1"/>
    <col min="8711" max="8711" width="31.625" style="474" customWidth="1"/>
    <col min="8712" max="8713" width="12.625" style="474" customWidth="1"/>
    <col min="8714" max="8714" width="11" style="474" customWidth="1"/>
    <col min="8715" max="8715" width="10.125" style="474" customWidth="1"/>
    <col min="8716" max="8716" width="11.375" style="474" customWidth="1"/>
    <col min="8717" max="8717" width="27.75" style="474" customWidth="1"/>
    <col min="8718" max="8718" width="8" style="474" customWidth="1"/>
    <col min="8719" max="8960" width="9" style="474"/>
    <col min="8961" max="8961" width="41.75" style="474" customWidth="1"/>
    <col min="8962" max="8963" width="12.625" style="474" customWidth="1"/>
    <col min="8964" max="8964" width="9.125" style="474" customWidth="1"/>
    <col min="8965" max="8965" width="10.625" style="474" customWidth="1"/>
    <col min="8966" max="8966" width="14.875" style="474" customWidth="1"/>
    <col min="8967" max="8967" width="31.625" style="474" customWidth="1"/>
    <col min="8968" max="8969" width="12.625" style="474" customWidth="1"/>
    <col min="8970" max="8970" width="11" style="474" customWidth="1"/>
    <col min="8971" max="8971" width="10.125" style="474" customWidth="1"/>
    <col min="8972" max="8972" width="11.375" style="474" customWidth="1"/>
    <col min="8973" max="8973" width="27.75" style="474" customWidth="1"/>
    <col min="8974" max="8974" width="8" style="474" customWidth="1"/>
    <col min="8975" max="9216" width="9" style="474"/>
    <col min="9217" max="9217" width="41.75" style="474" customWidth="1"/>
    <col min="9218" max="9219" width="12.625" style="474" customWidth="1"/>
    <col min="9220" max="9220" width="9.125" style="474" customWidth="1"/>
    <col min="9221" max="9221" width="10.625" style="474" customWidth="1"/>
    <col min="9222" max="9222" width="14.875" style="474" customWidth="1"/>
    <col min="9223" max="9223" width="31.625" style="474" customWidth="1"/>
    <col min="9224" max="9225" width="12.625" style="474" customWidth="1"/>
    <col min="9226" max="9226" width="11" style="474" customWidth="1"/>
    <col min="9227" max="9227" width="10.125" style="474" customWidth="1"/>
    <col min="9228" max="9228" width="11.375" style="474" customWidth="1"/>
    <col min="9229" max="9229" width="27.75" style="474" customWidth="1"/>
    <col min="9230" max="9230" width="8" style="474" customWidth="1"/>
    <col min="9231" max="9472" width="9" style="474"/>
    <col min="9473" max="9473" width="41.75" style="474" customWidth="1"/>
    <col min="9474" max="9475" width="12.625" style="474" customWidth="1"/>
    <col min="9476" max="9476" width="9.125" style="474" customWidth="1"/>
    <col min="9477" max="9477" width="10.625" style="474" customWidth="1"/>
    <col min="9478" max="9478" width="14.875" style="474" customWidth="1"/>
    <col min="9479" max="9479" width="31.625" style="474" customWidth="1"/>
    <col min="9480" max="9481" width="12.625" style="474" customWidth="1"/>
    <col min="9482" max="9482" width="11" style="474" customWidth="1"/>
    <col min="9483" max="9483" width="10.125" style="474" customWidth="1"/>
    <col min="9484" max="9484" width="11.375" style="474" customWidth="1"/>
    <col min="9485" max="9485" width="27.75" style="474" customWidth="1"/>
    <col min="9486" max="9486" width="8" style="474" customWidth="1"/>
    <col min="9487" max="9728" width="9" style="474"/>
    <col min="9729" max="9729" width="41.75" style="474" customWidth="1"/>
    <col min="9730" max="9731" width="12.625" style="474" customWidth="1"/>
    <col min="9732" max="9732" width="9.125" style="474" customWidth="1"/>
    <col min="9733" max="9733" width="10.625" style="474" customWidth="1"/>
    <col min="9734" max="9734" width="14.875" style="474" customWidth="1"/>
    <col min="9735" max="9735" width="31.625" style="474" customWidth="1"/>
    <col min="9736" max="9737" width="12.625" style="474" customWidth="1"/>
    <col min="9738" max="9738" width="11" style="474" customWidth="1"/>
    <col min="9739" max="9739" width="10.125" style="474" customWidth="1"/>
    <col min="9740" max="9740" width="11.375" style="474" customWidth="1"/>
    <col min="9741" max="9741" width="27.75" style="474" customWidth="1"/>
    <col min="9742" max="9742" width="8" style="474" customWidth="1"/>
    <col min="9743" max="9984" width="9" style="474"/>
    <col min="9985" max="9985" width="41.75" style="474" customWidth="1"/>
    <col min="9986" max="9987" width="12.625" style="474" customWidth="1"/>
    <col min="9988" max="9988" width="9.125" style="474" customWidth="1"/>
    <col min="9989" max="9989" width="10.625" style="474" customWidth="1"/>
    <col min="9990" max="9990" width="14.875" style="474" customWidth="1"/>
    <col min="9991" max="9991" width="31.625" style="474" customWidth="1"/>
    <col min="9992" max="9993" width="12.625" style="474" customWidth="1"/>
    <col min="9994" max="9994" width="11" style="474" customWidth="1"/>
    <col min="9995" max="9995" width="10.125" style="474" customWidth="1"/>
    <col min="9996" max="9996" width="11.375" style="474" customWidth="1"/>
    <col min="9997" max="9997" width="27.75" style="474" customWidth="1"/>
    <col min="9998" max="9998" width="8" style="474" customWidth="1"/>
    <col min="9999" max="10240" width="9" style="474"/>
    <col min="10241" max="10241" width="41.75" style="474" customWidth="1"/>
    <col min="10242" max="10243" width="12.625" style="474" customWidth="1"/>
    <col min="10244" max="10244" width="9.125" style="474" customWidth="1"/>
    <col min="10245" max="10245" width="10.625" style="474" customWidth="1"/>
    <col min="10246" max="10246" width="14.875" style="474" customWidth="1"/>
    <col min="10247" max="10247" width="31.625" style="474" customWidth="1"/>
    <col min="10248" max="10249" width="12.625" style="474" customWidth="1"/>
    <col min="10250" max="10250" width="11" style="474" customWidth="1"/>
    <col min="10251" max="10251" width="10.125" style="474" customWidth="1"/>
    <col min="10252" max="10252" width="11.375" style="474" customWidth="1"/>
    <col min="10253" max="10253" width="27.75" style="474" customWidth="1"/>
    <col min="10254" max="10254" width="8" style="474" customWidth="1"/>
    <col min="10255" max="10496" width="9" style="474"/>
    <col min="10497" max="10497" width="41.75" style="474" customWidth="1"/>
    <col min="10498" max="10499" width="12.625" style="474" customWidth="1"/>
    <col min="10500" max="10500" width="9.125" style="474" customWidth="1"/>
    <col min="10501" max="10501" width="10.625" style="474" customWidth="1"/>
    <col min="10502" max="10502" width="14.875" style="474" customWidth="1"/>
    <col min="10503" max="10503" width="31.625" style="474" customWidth="1"/>
    <col min="10504" max="10505" width="12.625" style="474" customWidth="1"/>
    <col min="10506" max="10506" width="11" style="474" customWidth="1"/>
    <col min="10507" max="10507" width="10.125" style="474" customWidth="1"/>
    <col min="10508" max="10508" width="11.375" style="474" customWidth="1"/>
    <col min="10509" max="10509" width="27.75" style="474" customWidth="1"/>
    <col min="10510" max="10510" width="8" style="474" customWidth="1"/>
    <col min="10511" max="10752" width="9" style="474"/>
    <col min="10753" max="10753" width="41.75" style="474" customWidth="1"/>
    <col min="10754" max="10755" width="12.625" style="474" customWidth="1"/>
    <col min="10756" max="10756" width="9.125" style="474" customWidth="1"/>
    <col min="10757" max="10757" width="10.625" style="474" customWidth="1"/>
    <col min="10758" max="10758" width="14.875" style="474" customWidth="1"/>
    <col min="10759" max="10759" width="31.625" style="474" customWidth="1"/>
    <col min="10760" max="10761" width="12.625" style="474" customWidth="1"/>
    <col min="10762" max="10762" width="11" style="474" customWidth="1"/>
    <col min="10763" max="10763" width="10.125" style="474" customWidth="1"/>
    <col min="10764" max="10764" width="11.375" style="474" customWidth="1"/>
    <col min="10765" max="10765" width="27.75" style="474" customWidth="1"/>
    <col min="10766" max="10766" width="8" style="474" customWidth="1"/>
    <col min="10767" max="11008" width="9" style="474"/>
    <col min="11009" max="11009" width="41.75" style="474" customWidth="1"/>
    <col min="11010" max="11011" width="12.625" style="474" customWidth="1"/>
    <col min="11012" max="11012" width="9.125" style="474" customWidth="1"/>
    <col min="11013" max="11013" width="10.625" style="474" customWidth="1"/>
    <col min="11014" max="11014" width="14.875" style="474" customWidth="1"/>
    <col min="11015" max="11015" width="31.625" style="474" customWidth="1"/>
    <col min="11016" max="11017" width="12.625" style="474" customWidth="1"/>
    <col min="11018" max="11018" width="11" style="474" customWidth="1"/>
    <col min="11019" max="11019" width="10.125" style="474" customWidth="1"/>
    <col min="11020" max="11020" width="11.375" style="474" customWidth="1"/>
    <col min="11021" max="11021" width="27.75" style="474" customWidth="1"/>
    <col min="11022" max="11022" width="8" style="474" customWidth="1"/>
    <col min="11023" max="11264" width="9" style="474"/>
    <col min="11265" max="11265" width="41.75" style="474" customWidth="1"/>
    <col min="11266" max="11267" width="12.625" style="474" customWidth="1"/>
    <col min="11268" max="11268" width="9.125" style="474" customWidth="1"/>
    <col min="11269" max="11269" width="10.625" style="474" customWidth="1"/>
    <col min="11270" max="11270" width="14.875" style="474" customWidth="1"/>
    <col min="11271" max="11271" width="31.625" style="474" customWidth="1"/>
    <col min="11272" max="11273" width="12.625" style="474" customWidth="1"/>
    <col min="11274" max="11274" width="11" style="474" customWidth="1"/>
    <col min="11275" max="11275" width="10.125" style="474" customWidth="1"/>
    <col min="11276" max="11276" width="11.375" style="474" customWidth="1"/>
    <col min="11277" max="11277" width="27.75" style="474" customWidth="1"/>
    <col min="11278" max="11278" width="8" style="474" customWidth="1"/>
    <col min="11279" max="11520" width="9" style="474"/>
    <col min="11521" max="11521" width="41.75" style="474" customWidth="1"/>
    <col min="11522" max="11523" width="12.625" style="474" customWidth="1"/>
    <col min="11524" max="11524" width="9.125" style="474" customWidth="1"/>
    <col min="11525" max="11525" width="10.625" style="474" customWidth="1"/>
    <col min="11526" max="11526" width="14.875" style="474" customWidth="1"/>
    <col min="11527" max="11527" width="31.625" style="474" customWidth="1"/>
    <col min="11528" max="11529" width="12.625" style="474" customWidth="1"/>
    <col min="11530" max="11530" width="11" style="474" customWidth="1"/>
    <col min="11531" max="11531" width="10.125" style="474" customWidth="1"/>
    <col min="11532" max="11532" width="11.375" style="474" customWidth="1"/>
    <col min="11533" max="11533" width="27.75" style="474" customWidth="1"/>
    <col min="11534" max="11534" width="8" style="474" customWidth="1"/>
    <col min="11535" max="11776" width="9" style="474"/>
    <col min="11777" max="11777" width="41.75" style="474" customWidth="1"/>
    <col min="11778" max="11779" width="12.625" style="474" customWidth="1"/>
    <col min="11780" max="11780" width="9.125" style="474" customWidth="1"/>
    <col min="11781" max="11781" width="10.625" style="474" customWidth="1"/>
    <col min="11782" max="11782" width="14.875" style="474" customWidth="1"/>
    <col min="11783" max="11783" width="31.625" style="474" customWidth="1"/>
    <col min="11784" max="11785" width="12.625" style="474" customWidth="1"/>
    <col min="11786" max="11786" width="11" style="474" customWidth="1"/>
    <col min="11787" max="11787" width="10.125" style="474" customWidth="1"/>
    <col min="11788" max="11788" width="11.375" style="474" customWidth="1"/>
    <col min="11789" max="11789" width="27.75" style="474" customWidth="1"/>
    <col min="11790" max="11790" width="8" style="474" customWidth="1"/>
    <col min="11791" max="12032" width="9" style="474"/>
    <col min="12033" max="12033" width="41.75" style="474" customWidth="1"/>
    <col min="12034" max="12035" width="12.625" style="474" customWidth="1"/>
    <col min="12036" max="12036" width="9.125" style="474" customWidth="1"/>
    <col min="12037" max="12037" width="10.625" style="474" customWidth="1"/>
    <col min="12038" max="12038" width="14.875" style="474" customWidth="1"/>
    <col min="12039" max="12039" width="31.625" style="474" customWidth="1"/>
    <col min="12040" max="12041" width="12.625" style="474" customWidth="1"/>
    <col min="12042" max="12042" width="11" style="474" customWidth="1"/>
    <col min="12043" max="12043" width="10.125" style="474" customWidth="1"/>
    <col min="12044" max="12044" width="11.375" style="474" customWidth="1"/>
    <col min="12045" max="12045" width="27.75" style="474" customWidth="1"/>
    <col min="12046" max="12046" width="8" style="474" customWidth="1"/>
    <col min="12047" max="12288" width="9" style="474"/>
    <col min="12289" max="12289" width="41.75" style="474" customWidth="1"/>
    <col min="12290" max="12291" width="12.625" style="474" customWidth="1"/>
    <col min="12292" max="12292" width="9.125" style="474" customWidth="1"/>
    <col min="12293" max="12293" width="10.625" style="474" customWidth="1"/>
    <col min="12294" max="12294" width="14.875" style="474" customWidth="1"/>
    <col min="12295" max="12295" width="31.625" style="474" customWidth="1"/>
    <col min="12296" max="12297" width="12.625" style="474" customWidth="1"/>
    <col min="12298" max="12298" width="11" style="474" customWidth="1"/>
    <col min="12299" max="12299" width="10.125" style="474" customWidth="1"/>
    <col min="12300" max="12300" width="11.375" style="474" customWidth="1"/>
    <col min="12301" max="12301" width="27.75" style="474" customWidth="1"/>
    <col min="12302" max="12302" width="8" style="474" customWidth="1"/>
    <col min="12303" max="12544" width="9" style="474"/>
    <col min="12545" max="12545" width="41.75" style="474" customWidth="1"/>
    <col min="12546" max="12547" width="12.625" style="474" customWidth="1"/>
    <col min="12548" max="12548" width="9.125" style="474" customWidth="1"/>
    <col min="12549" max="12549" width="10.625" style="474" customWidth="1"/>
    <col min="12550" max="12550" width="14.875" style="474" customWidth="1"/>
    <col min="12551" max="12551" width="31.625" style="474" customWidth="1"/>
    <col min="12552" max="12553" width="12.625" style="474" customWidth="1"/>
    <col min="12554" max="12554" width="11" style="474" customWidth="1"/>
    <col min="12555" max="12555" width="10.125" style="474" customWidth="1"/>
    <col min="12556" max="12556" width="11.375" style="474" customWidth="1"/>
    <col min="12557" max="12557" width="27.75" style="474" customWidth="1"/>
    <col min="12558" max="12558" width="8" style="474" customWidth="1"/>
    <col min="12559" max="12800" width="9" style="474"/>
    <col min="12801" max="12801" width="41.75" style="474" customWidth="1"/>
    <col min="12802" max="12803" width="12.625" style="474" customWidth="1"/>
    <col min="12804" max="12804" width="9.125" style="474" customWidth="1"/>
    <col min="12805" max="12805" width="10.625" style="474" customWidth="1"/>
    <col min="12806" max="12806" width="14.875" style="474" customWidth="1"/>
    <col min="12807" max="12807" width="31.625" style="474" customWidth="1"/>
    <col min="12808" max="12809" width="12.625" style="474" customWidth="1"/>
    <col min="12810" max="12810" width="11" style="474" customWidth="1"/>
    <col min="12811" max="12811" width="10.125" style="474" customWidth="1"/>
    <col min="12812" max="12812" width="11.375" style="474" customWidth="1"/>
    <col min="12813" max="12813" width="27.75" style="474" customWidth="1"/>
    <col min="12814" max="12814" width="8" style="474" customWidth="1"/>
    <col min="12815" max="13056" width="9" style="474"/>
    <col min="13057" max="13057" width="41.75" style="474" customWidth="1"/>
    <col min="13058" max="13059" width="12.625" style="474" customWidth="1"/>
    <col min="13060" max="13060" width="9.125" style="474" customWidth="1"/>
    <col min="13061" max="13061" width="10.625" style="474" customWidth="1"/>
    <col min="13062" max="13062" width="14.875" style="474" customWidth="1"/>
    <col min="13063" max="13063" width="31.625" style="474" customWidth="1"/>
    <col min="13064" max="13065" width="12.625" style="474" customWidth="1"/>
    <col min="13066" max="13066" width="11" style="474" customWidth="1"/>
    <col min="13067" max="13067" width="10.125" style="474" customWidth="1"/>
    <col min="13068" max="13068" width="11.375" style="474" customWidth="1"/>
    <col min="13069" max="13069" width="27.75" style="474" customWidth="1"/>
    <col min="13070" max="13070" width="8" style="474" customWidth="1"/>
    <col min="13071" max="13312" width="9" style="474"/>
    <col min="13313" max="13313" width="41.75" style="474" customWidth="1"/>
    <col min="13314" max="13315" width="12.625" style="474" customWidth="1"/>
    <col min="13316" max="13316" width="9.125" style="474" customWidth="1"/>
    <col min="13317" max="13317" width="10.625" style="474" customWidth="1"/>
    <col min="13318" max="13318" width="14.875" style="474" customWidth="1"/>
    <col min="13319" max="13319" width="31.625" style="474" customWidth="1"/>
    <col min="13320" max="13321" width="12.625" style="474" customWidth="1"/>
    <col min="13322" max="13322" width="11" style="474" customWidth="1"/>
    <col min="13323" max="13323" width="10.125" style="474" customWidth="1"/>
    <col min="13324" max="13324" width="11.375" style="474" customWidth="1"/>
    <col min="13325" max="13325" width="27.75" style="474" customWidth="1"/>
    <col min="13326" max="13326" width="8" style="474" customWidth="1"/>
    <col min="13327" max="13568" width="9" style="474"/>
    <col min="13569" max="13569" width="41.75" style="474" customWidth="1"/>
    <col min="13570" max="13571" width="12.625" style="474" customWidth="1"/>
    <col min="13572" max="13572" width="9.125" style="474" customWidth="1"/>
    <col min="13573" max="13573" width="10.625" style="474" customWidth="1"/>
    <col min="13574" max="13574" width="14.875" style="474" customWidth="1"/>
    <col min="13575" max="13575" width="31.625" style="474" customWidth="1"/>
    <col min="13576" max="13577" width="12.625" style="474" customWidth="1"/>
    <col min="13578" max="13578" width="11" style="474" customWidth="1"/>
    <col min="13579" max="13579" width="10.125" style="474" customWidth="1"/>
    <col min="13580" max="13580" width="11.375" style="474" customWidth="1"/>
    <col min="13581" max="13581" width="27.75" style="474" customWidth="1"/>
    <col min="13582" max="13582" width="8" style="474" customWidth="1"/>
    <col min="13583" max="13824" width="9" style="474"/>
    <col min="13825" max="13825" width="41.75" style="474" customWidth="1"/>
    <col min="13826" max="13827" width="12.625" style="474" customWidth="1"/>
    <col min="13828" max="13828" width="9.125" style="474" customWidth="1"/>
    <col min="13829" max="13829" width="10.625" style="474" customWidth="1"/>
    <col min="13830" max="13830" width="14.875" style="474" customWidth="1"/>
    <col min="13831" max="13831" width="31.625" style="474" customWidth="1"/>
    <col min="13832" max="13833" width="12.625" style="474" customWidth="1"/>
    <col min="13834" max="13834" width="11" style="474" customWidth="1"/>
    <col min="13835" max="13835" width="10.125" style="474" customWidth="1"/>
    <col min="13836" max="13836" width="11.375" style="474" customWidth="1"/>
    <col min="13837" max="13837" width="27.75" style="474" customWidth="1"/>
    <col min="13838" max="13838" width="8" style="474" customWidth="1"/>
    <col min="13839" max="14080" width="9" style="474"/>
    <col min="14081" max="14081" width="41.75" style="474" customWidth="1"/>
    <col min="14082" max="14083" width="12.625" style="474" customWidth="1"/>
    <col min="14084" max="14084" width="9.125" style="474" customWidth="1"/>
    <col min="14085" max="14085" width="10.625" style="474" customWidth="1"/>
    <col min="14086" max="14086" width="14.875" style="474" customWidth="1"/>
    <col min="14087" max="14087" width="31.625" style="474" customWidth="1"/>
    <col min="14088" max="14089" width="12.625" style="474" customWidth="1"/>
    <col min="14090" max="14090" width="11" style="474" customWidth="1"/>
    <col min="14091" max="14091" width="10.125" style="474" customWidth="1"/>
    <col min="14092" max="14092" width="11.375" style="474" customWidth="1"/>
    <col min="14093" max="14093" width="27.75" style="474" customWidth="1"/>
    <col min="14094" max="14094" width="8" style="474" customWidth="1"/>
    <col min="14095" max="14336" width="9" style="474"/>
    <col min="14337" max="14337" width="41.75" style="474" customWidth="1"/>
    <col min="14338" max="14339" width="12.625" style="474" customWidth="1"/>
    <col min="14340" max="14340" width="9.125" style="474" customWidth="1"/>
    <col min="14341" max="14341" width="10.625" style="474" customWidth="1"/>
    <col min="14342" max="14342" width="14.875" style="474" customWidth="1"/>
    <col min="14343" max="14343" width="31.625" style="474" customWidth="1"/>
    <col min="14344" max="14345" width="12.625" style="474" customWidth="1"/>
    <col min="14346" max="14346" width="11" style="474" customWidth="1"/>
    <col min="14347" max="14347" width="10.125" style="474" customWidth="1"/>
    <col min="14348" max="14348" width="11.375" style="474" customWidth="1"/>
    <col min="14349" max="14349" width="27.75" style="474" customWidth="1"/>
    <col min="14350" max="14350" width="8" style="474" customWidth="1"/>
    <col min="14351" max="14592" width="9" style="474"/>
    <col min="14593" max="14593" width="41.75" style="474" customWidth="1"/>
    <col min="14594" max="14595" width="12.625" style="474" customWidth="1"/>
    <col min="14596" max="14596" width="9.125" style="474" customWidth="1"/>
    <col min="14597" max="14597" width="10.625" style="474" customWidth="1"/>
    <col min="14598" max="14598" width="14.875" style="474" customWidth="1"/>
    <col min="14599" max="14599" width="31.625" style="474" customWidth="1"/>
    <col min="14600" max="14601" width="12.625" style="474" customWidth="1"/>
    <col min="14602" max="14602" width="11" style="474" customWidth="1"/>
    <col min="14603" max="14603" width="10.125" style="474" customWidth="1"/>
    <col min="14604" max="14604" width="11.375" style="474" customWidth="1"/>
    <col min="14605" max="14605" width="27.75" style="474" customWidth="1"/>
    <col min="14606" max="14606" width="8" style="474" customWidth="1"/>
    <col min="14607" max="14848" width="9" style="474"/>
    <col min="14849" max="14849" width="41.75" style="474" customWidth="1"/>
    <col min="14850" max="14851" width="12.625" style="474" customWidth="1"/>
    <col min="14852" max="14852" width="9.125" style="474" customWidth="1"/>
    <col min="14853" max="14853" width="10.625" style="474" customWidth="1"/>
    <col min="14854" max="14854" width="14.875" style="474" customWidth="1"/>
    <col min="14855" max="14855" width="31.625" style="474" customWidth="1"/>
    <col min="14856" max="14857" width="12.625" style="474" customWidth="1"/>
    <col min="14858" max="14858" width="11" style="474" customWidth="1"/>
    <col min="14859" max="14859" width="10.125" style="474" customWidth="1"/>
    <col min="14860" max="14860" width="11.375" style="474" customWidth="1"/>
    <col min="14861" max="14861" width="27.75" style="474" customWidth="1"/>
    <col min="14862" max="14862" width="8" style="474" customWidth="1"/>
    <col min="14863" max="15104" width="9" style="474"/>
    <col min="15105" max="15105" width="41.75" style="474" customWidth="1"/>
    <col min="15106" max="15107" width="12.625" style="474" customWidth="1"/>
    <col min="15108" max="15108" width="9.125" style="474" customWidth="1"/>
    <col min="15109" max="15109" width="10.625" style="474" customWidth="1"/>
    <col min="15110" max="15110" width="14.875" style="474" customWidth="1"/>
    <col min="15111" max="15111" width="31.625" style="474" customWidth="1"/>
    <col min="15112" max="15113" width="12.625" style="474" customWidth="1"/>
    <col min="15114" max="15114" width="11" style="474" customWidth="1"/>
    <col min="15115" max="15115" width="10.125" style="474" customWidth="1"/>
    <col min="15116" max="15116" width="11.375" style="474" customWidth="1"/>
    <col min="15117" max="15117" width="27.75" style="474" customWidth="1"/>
    <col min="15118" max="15118" width="8" style="474" customWidth="1"/>
    <col min="15119" max="15360" width="9" style="474"/>
    <col min="15361" max="15361" width="41.75" style="474" customWidth="1"/>
    <col min="15362" max="15363" width="12.625" style="474" customWidth="1"/>
    <col min="15364" max="15364" width="9.125" style="474" customWidth="1"/>
    <col min="15365" max="15365" width="10.625" style="474" customWidth="1"/>
    <col min="15366" max="15366" width="14.875" style="474" customWidth="1"/>
    <col min="15367" max="15367" width="31.625" style="474" customWidth="1"/>
    <col min="15368" max="15369" width="12.625" style="474" customWidth="1"/>
    <col min="15370" max="15370" width="11" style="474" customWidth="1"/>
    <col min="15371" max="15371" width="10.125" style="474" customWidth="1"/>
    <col min="15372" max="15372" width="11.375" style="474" customWidth="1"/>
    <col min="15373" max="15373" width="27.75" style="474" customWidth="1"/>
    <col min="15374" max="15374" width="8" style="474" customWidth="1"/>
    <col min="15375" max="15616" width="9" style="474"/>
    <col min="15617" max="15617" width="41.75" style="474" customWidth="1"/>
    <col min="15618" max="15619" width="12.625" style="474" customWidth="1"/>
    <col min="15620" max="15620" width="9.125" style="474" customWidth="1"/>
    <col min="15621" max="15621" width="10.625" style="474" customWidth="1"/>
    <col min="15622" max="15622" width="14.875" style="474" customWidth="1"/>
    <col min="15623" max="15623" width="31.625" style="474" customWidth="1"/>
    <col min="15624" max="15625" width="12.625" style="474" customWidth="1"/>
    <col min="15626" max="15626" width="11" style="474" customWidth="1"/>
    <col min="15627" max="15627" width="10.125" style="474" customWidth="1"/>
    <col min="15628" max="15628" width="11.375" style="474" customWidth="1"/>
    <col min="15629" max="15629" width="27.75" style="474" customWidth="1"/>
    <col min="15630" max="15630" width="8" style="474" customWidth="1"/>
    <col min="15631" max="15872" width="9" style="474"/>
    <col min="15873" max="15873" width="41.75" style="474" customWidth="1"/>
    <col min="15874" max="15875" width="12.625" style="474" customWidth="1"/>
    <col min="15876" max="15876" width="9.125" style="474" customWidth="1"/>
    <col min="15877" max="15877" width="10.625" style="474" customWidth="1"/>
    <col min="15878" max="15878" width="14.875" style="474" customWidth="1"/>
    <col min="15879" max="15879" width="31.625" style="474" customWidth="1"/>
    <col min="15880" max="15881" width="12.625" style="474" customWidth="1"/>
    <col min="15882" max="15882" width="11" style="474" customWidth="1"/>
    <col min="15883" max="15883" width="10.125" style="474" customWidth="1"/>
    <col min="15884" max="15884" width="11.375" style="474" customWidth="1"/>
    <col min="15885" max="15885" width="27.75" style="474" customWidth="1"/>
    <col min="15886" max="15886" width="8" style="474" customWidth="1"/>
    <col min="15887" max="16128" width="9" style="474"/>
    <col min="16129" max="16129" width="41.75" style="474" customWidth="1"/>
    <col min="16130" max="16131" width="12.625" style="474" customWidth="1"/>
    <col min="16132" max="16132" width="9.125" style="474" customWidth="1"/>
    <col min="16133" max="16133" width="10.625" style="474" customWidth="1"/>
    <col min="16134" max="16134" width="14.875" style="474" customWidth="1"/>
    <col min="16135" max="16135" width="31.625" style="474" customWidth="1"/>
    <col min="16136" max="16137" width="12.625" style="474" customWidth="1"/>
    <col min="16138" max="16138" width="11" style="474" customWidth="1"/>
    <col min="16139" max="16139" width="10.125" style="474" customWidth="1"/>
    <col min="16140" max="16140" width="11.375" style="474" customWidth="1"/>
    <col min="16141" max="16141" width="27.75" style="474" customWidth="1"/>
    <col min="16142" max="16142" width="8" style="474" customWidth="1"/>
    <col min="16143" max="16384" width="9" style="474"/>
  </cols>
  <sheetData>
    <row r="1" s="468" customFormat="1" ht="12" customHeight="1" spans="1:1">
      <c r="A1" s="8" t="s">
        <v>135</v>
      </c>
    </row>
    <row r="2" s="469" customFormat="1" ht="21" customHeight="1" spans="1:243">
      <c r="A2" s="308" t="s">
        <v>136</v>
      </c>
      <c r="B2" s="308"/>
      <c r="C2" s="308"/>
      <c r="D2" s="308"/>
      <c r="E2" s="308"/>
      <c r="F2" s="475"/>
      <c r="G2" s="475"/>
      <c r="H2" s="475"/>
      <c r="I2" s="308"/>
      <c r="J2" s="308"/>
      <c r="K2" s="308"/>
      <c r="L2" s="308"/>
      <c r="M2" s="308"/>
      <c r="N2" s="308"/>
      <c r="O2" s="514"/>
      <c r="P2" s="514"/>
      <c r="Q2" s="514"/>
      <c r="R2" s="514"/>
      <c r="S2" s="514"/>
      <c r="T2" s="514"/>
      <c r="U2" s="514"/>
      <c r="V2" s="514"/>
      <c r="W2" s="514"/>
      <c r="X2" s="514"/>
      <c r="Y2" s="514"/>
      <c r="Z2" s="514"/>
      <c r="AA2" s="514"/>
      <c r="AB2" s="514"/>
      <c r="AC2" s="514"/>
      <c r="AD2" s="514"/>
      <c r="AE2" s="514"/>
      <c r="AF2" s="514"/>
      <c r="AG2" s="514"/>
      <c r="AH2" s="514"/>
      <c r="AI2" s="514"/>
      <c r="AJ2" s="514"/>
      <c r="AK2" s="514"/>
      <c r="AL2" s="514"/>
      <c r="AM2" s="514"/>
      <c r="AN2" s="514"/>
      <c r="AO2" s="514"/>
      <c r="AP2" s="514"/>
      <c r="AQ2" s="514"/>
      <c r="AR2" s="514"/>
      <c r="AS2" s="514"/>
      <c r="AT2" s="514"/>
      <c r="AU2" s="514"/>
      <c r="AV2" s="514"/>
      <c r="AW2" s="514"/>
      <c r="AX2" s="514"/>
      <c r="AY2" s="514"/>
      <c r="AZ2" s="514"/>
      <c r="BA2" s="514"/>
      <c r="BB2" s="514"/>
      <c r="BC2" s="514"/>
      <c r="BD2" s="514"/>
      <c r="BE2" s="514"/>
      <c r="BF2" s="514"/>
      <c r="BG2" s="514"/>
      <c r="BH2" s="514"/>
      <c r="BI2" s="514"/>
      <c r="BJ2" s="514"/>
      <c r="BK2" s="514"/>
      <c r="BL2" s="514"/>
      <c r="BM2" s="514"/>
      <c r="BN2" s="514"/>
      <c r="BO2" s="514"/>
      <c r="BP2" s="514"/>
      <c r="BQ2" s="514"/>
      <c r="BR2" s="514"/>
      <c r="BS2" s="514"/>
      <c r="BT2" s="514"/>
      <c r="BU2" s="514"/>
      <c r="BV2" s="514"/>
      <c r="BW2" s="514"/>
      <c r="BX2" s="514"/>
      <c r="BY2" s="514"/>
      <c r="BZ2" s="514"/>
      <c r="CA2" s="514"/>
      <c r="CB2" s="514"/>
      <c r="CC2" s="514"/>
      <c r="CD2" s="514"/>
      <c r="CE2" s="514"/>
      <c r="CF2" s="514"/>
      <c r="CG2" s="514"/>
      <c r="CH2" s="514"/>
      <c r="CI2" s="514"/>
      <c r="CJ2" s="514"/>
      <c r="CK2" s="514"/>
      <c r="CL2" s="514"/>
      <c r="CM2" s="514"/>
      <c r="CN2" s="514"/>
      <c r="CO2" s="514"/>
      <c r="CP2" s="514"/>
      <c r="CQ2" s="514"/>
      <c r="CR2" s="514"/>
      <c r="CS2" s="514"/>
      <c r="CT2" s="514"/>
      <c r="CU2" s="514"/>
      <c r="CV2" s="514"/>
      <c r="CW2" s="514"/>
      <c r="CX2" s="514"/>
      <c r="CY2" s="514"/>
      <c r="CZ2" s="514"/>
      <c r="DA2" s="514"/>
      <c r="DB2" s="514"/>
      <c r="DC2" s="514"/>
      <c r="DD2" s="514"/>
      <c r="DE2" s="514"/>
      <c r="DF2" s="514"/>
      <c r="DG2" s="514"/>
      <c r="DH2" s="514"/>
      <c r="DI2" s="514"/>
      <c r="DJ2" s="514"/>
      <c r="DK2" s="514"/>
      <c r="DL2" s="514"/>
      <c r="DM2" s="514"/>
      <c r="DN2" s="514"/>
      <c r="DO2" s="514"/>
      <c r="DP2" s="514"/>
      <c r="DQ2" s="514"/>
      <c r="DR2" s="514"/>
      <c r="DS2" s="514"/>
      <c r="DT2" s="514"/>
      <c r="DU2" s="514"/>
      <c r="DV2" s="514"/>
      <c r="DW2" s="514"/>
      <c r="DX2" s="514"/>
      <c r="DY2" s="514"/>
      <c r="DZ2" s="514"/>
      <c r="EA2" s="514"/>
      <c r="EB2" s="514"/>
      <c r="EC2" s="514"/>
      <c r="ED2" s="514"/>
      <c r="EE2" s="514"/>
      <c r="EF2" s="514"/>
      <c r="EG2" s="514"/>
      <c r="EH2" s="514"/>
      <c r="EI2" s="514"/>
      <c r="EJ2" s="514"/>
      <c r="EK2" s="514"/>
      <c r="EL2" s="514"/>
      <c r="EM2" s="514"/>
      <c r="EN2" s="514"/>
      <c r="EO2" s="514"/>
      <c r="EP2" s="514"/>
      <c r="EQ2" s="514"/>
      <c r="ER2" s="514"/>
      <c r="ES2" s="514"/>
      <c r="ET2" s="514"/>
      <c r="EU2" s="514"/>
      <c r="EV2" s="514"/>
      <c r="EW2" s="514"/>
      <c r="EX2" s="514"/>
      <c r="EY2" s="514"/>
      <c r="EZ2" s="514"/>
      <c r="FA2" s="514"/>
      <c r="FB2" s="514"/>
      <c r="FC2" s="514"/>
      <c r="FD2" s="514"/>
      <c r="FE2" s="514"/>
      <c r="FF2" s="514"/>
      <c r="FG2" s="514"/>
      <c r="FH2" s="514"/>
      <c r="FI2" s="514"/>
      <c r="FJ2" s="514"/>
      <c r="FK2" s="514"/>
      <c r="FL2" s="514"/>
      <c r="FM2" s="514"/>
      <c r="FN2" s="514"/>
      <c r="FO2" s="514"/>
      <c r="FP2" s="514"/>
      <c r="FQ2" s="514"/>
      <c r="FR2" s="514"/>
      <c r="FS2" s="514"/>
      <c r="FT2" s="514"/>
      <c r="FU2" s="514"/>
      <c r="FV2" s="514"/>
      <c r="FW2" s="514"/>
      <c r="FX2" s="514"/>
      <c r="FY2" s="514"/>
      <c r="FZ2" s="514"/>
      <c r="GA2" s="514"/>
      <c r="GB2" s="514"/>
      <c r="GC2" s="514"/>
      <c r="GD2" s="514"/>
      <c r="GE2" s="514"/>
      <c r="GF2" s="514"/>
      <c r="GG2" s="514"/>
      <c r="GH2" s="514"/>
      <c r="GI2" s="514"/>
      <c r="GJ2" s="514"/>
      <c r="GK2" s="514"/>
      <c r="GL2" s="514"/>
      <c r="GM2" s="514"/>
      <c r="GN2" s="514"/>
      <c r="GO2" s="514"/>
      <c r="GP2" s="514"/>
      <c r="GQ2" s="514"/>
      <c r="GR2" s="514"/>
      <c r="GS2" s="514"/>
      <c r="GT2" s="514"/>
      <c r="GU2" s="514"/>
      <c r="GV2" s="514"/>
      <c r="GW2" s="514"/>
      <c r="GX2" s="514"/>
      <c r="GY2" s="514"/>
      <c r="GZ2" s="514"/>
      <c r="HA2" s="514"/>
      <c r="HB2" s="514"/>
      <c r="HC2" s="514"/>
      <c r="HD2" s="514"/>
      <c r="HE2" s="514"/>
      <c r="HF2" s="514"/>
      <c r="HG2" s="514"/>
      <c r="HH2" s="514"/>
      <c r="HI2" s="514"/>
      <c r="HJ2" s="514"/>
      <c r="HK2" s="514"/>
      <c r="HL2" s="514"/>
      <c r="HM2" s="514"/>
      <c r="HN2" s="514"/>
      <c r="HO2" s="514"/>
      <c r="HP2" s="514"/>
      <c r="HQ2" s="514"/>
      <c r="HR2" s="514"/>
      <c r="HS2" s="514"/>
      <c r="HT2" s="514"/>
      <c r="HU2" s="514"/>
      <c r="HV2" s="514"/>
      <c r="HW2" s="514"/>
      <c r="HX2" s="514"/>
      <c r="HY2" s="514"/>
      <c r="HZ2" s="514"/>
      <c r="IA2" s="514"/>
      <c r="IB2" s="514"/>
      <c r="IC2" s="514"/>
      <c r="ID2" s="514"/>
      <c r="IE2" s="514"/>
      <c r="IF2" s="514"/>
      <c r="IG2" s="514"/>
      <c r="IH2" s="514"/>
      <c r="II2" s="514"/>
    </row>
    <row r="3" s="468" customFormat="1" ht="12" customHeight="1" spans="1:243">
      <c r="A3" s="298"/>
      <c r="B3" s="298"/>
      <c r="C3" s="298"/>
      <c r="D3" s="306"/>
      <c r="E3" s="298"/>
      <c r="F3" s="298"/>
      <c r="G3" s="298"/>
      <c r="H3" s="298"/>
      <c r="I3" s="306"/>
      <c r="J3" s="298"/>
      <c r="K3" s="306"/>
      <c r="L3" s="515" t="s">
        <v>2</v>
      </c>
      <c r="M3" s="515"/>
      <c r="N3" s="516"/>
      <c r="O3" s="517"/>
      <c r="P3" s="517"/>
      <c r="Q3" s="517"/>
      <c r="R3" s="517"/>
      <c r="S3" s="517"/>
      <c r="T3" s="517"/>
      <c r="U3" s="517"/>
      <c r="V3" s="517"/>
      <c r="W3" s="517"/>
      <c r="X3" s="517"/>
      <c r="Y3" s="517"/>
      <c r="Z3" s="517"/>
      <c r="AA3" s="517"/>
      <c r="AB3" s="517"/>
      <c r="AC3" s="517"/>
      <c r="AD3" s="517"/>
      <c r="AE3" s="517"/>
      <c r="AF3" s="517"/>
      <c r="AG3" s="517"/>
      <c r="AH3" s="517"/>
      <c r="AI3" s="517"/>
      <c r="AJ3" s="517"/>
      <c r="AK3" s="517"/>
      <c r="AL3" s="517"/>
      <c r="AM3" s="517"/>
      <c r="AN3" s="517"/>
      <c r="AO3" s="517"/>
      <c r="AP3" s="517"/>
      <c r="AQ3" s="517"/>
      <c r="AR3" s="517"/>
      <c r="AS3" s="517"/>
      <c r="AT3" s="517"/>
      <c r="AU3" s="517"/>
      <c r="AV3" s="517"/>
      <c r="AW3" s="517"/>
      <c r="AX3" s="517"/>
      <c r="AY3" s="517"/>
      <c r="AZ3" s="517"/>
      <c r="BA3" s="517"/>
      <c r="BB3" s="517"/>
      <c r="BC3" s="517"/>
      <c r="BD3" s="517"/>
      <c r="BE3" s="517"/>
      <c r="BF3" s="517"/>
      <c r="BG3" s="517"/>
      <c r="BH3" s="517"/>
      <c r="BI3" s="517"/>
      <c r="BJ3" s="517"/>
      <c r="BK3" s="517"/>
      <c r="BL3" s="517"/>
      <c r="BM3" s="517"/>
      <c r="BN3" s="517"/>
      <c r="BO3" s="517"/>
      <c r="BP3" s="517"/>
      <c r="BQ3" s="517"/>
      <c r="BR3" s="517"/>
      <c r="BS3" s="517"/>
      <c r="BT3" s="517"/>
      <c r="BU3" s="517"/>
      <c r="BV3" s="517"/>
      <c r="BW3" s="517"/>
      <c r="BX3" s="517"/>
      <c r="BY3" s="517"/>
      <c r="BZ3" s="517"/>
      <c r="CA3" s="517"/>
      <c r="CB3" s="517"/>
      <c r="CC3" s="517"/>
      <c r="CD3" s="517"/>
      <c r="CE3" s="517"/>
      <c r="CF3" s="517"/>
      <c r="CG3" s="517"/>
      <c r="CH3" s="517"/>
      <c r="CI3" s="517"/>
      <c r="CJ3" s="517"/>
      <c r="CK3" s="517"/>
      <c r="CL3" s="517"/>
      <c r="CM3" s="517"/>
      <c r="CN3" s="517"/>
      <c r="CO3" s="517"/>
      <c r="CP3" s="517"/>
      <c r="CQ3" s="517"/>
      <c r="CR3" s="517"/>
      <c r="CS3" s="517"/>
      <c r="CT3" s="517"/>
      <c r="CU3" s="517"/>
      <c r="CV3" s="517"/>
      <c r="CW3" s="517"/>
      <c r="CX3" s="517"/>
      <c r="CY3" s="517"/>
      <c r="CZ3" s="517"/>
      <c r="DA3" s="517"/>
      <c r="DB3" s="517"/>
      <c r="DC3" s="517"/>
      <c r="DD3" s="517"/>
      <c r="DE3" s="517"/>
      <c r="DF3" s="517"/>
      <c r="DG3" s="517"/>
      <c r="DH3" s="517"/>
      <c r="DI3" s="517"/>
      <c r="DJ3" s="517"/>
      <c r="DK3" s="517"/>
      <c r="DL3" s="517"/>
      <c r="DM3" s="517"/>
      <c r="DN3" s="517"/>
      <c r="DO3" s="517"/>
      <c r="DP3" s="517"/>
      <c r="DQ3" s="517"/>
      <c r="DR3" s="517"/>
      <c r="DS3" s="517"/>
      <c r="DT3" s="517"/>
      <c r="DU3" s="517"/>
      <c r="DV3" s="517"/>
      <c r="DW3" s="517"/>
      <c r="DX3" s="517"/>
      <c r="DY3" s="517"/>
      <c r="DZ3" s="517"/>
      <c r="EA3" s="517"/>
      <c r="EB3" s="517"/>
      <c r="EC3" s="517"/>
      <c r="ED3" s="517"/>
      <c r="EE3" s="517"/>
      <c r="EF3" s="517"/>
      <c r="EG3" s="517"/>
      <c r="EH3" s="517"/>
      <c r="EI3" s="517"/>
      <c r="EJ3" s="517"/>
      <c r="EK3" s="517"/>
      <c r="EL3" s="517"/>
      <c r="EM3" s="517"/>
      <c r="EN3" s="517"/>
      <c r="EO3" s="517"/>
      <c r="EP3" s="517"/>
      <c r="EQ3" s="517"/>
      <c r="ER3" s="517"/>
      <c r="ES3" s="517"/>
      <c r="ET3" s="517"/>
      <c r="EU3" s="517"/>
      <c r="EV3" s="517"/>
      <c r="EW3" s="517"/>
      <c r="EX3" s="517"/>
      <c r="EY3" s="517"/>
      <c r="EZ3" s="517"/>
      <c r="FA3" s="517"/>
      <c r="FB3" s="517"/>
      <c r="FC3" s="517"/>
      <c r="FD3" s="517"/>
      <c r="FE3" s="517"/>
      <c r="FF3" s="517"/>
      <c r="FG3" s="517"/>
      <c r="FH3" s="517"/>
      <c r="FI3" s="517"/>
      <c r="FJ3" s="517"/>
      <c r="FK3" s="517"/>
      <c r="FL3" s="517"/>
      <c r="FM3" s="517"/>
      <c r="FN3" s="517"/>
      <c r="FO3" s="517"/>
      <c r="FP3" s="517"/>
      <c r="FQ3" s="517"/>
      <c r="FR3" s="517"/>
      <c r="FS3" s="517"/>
      <c r="FT3" s="517"/>
      <c r="FU3" s="517"/>
      <c r="FV3" s="517"/>
      <c r="FW3" s="517"/>
      <c r="FX3" s="517"/>
      <c r="FY3" s="517"/>
      <c r="FZ3" s="517"/>
      <c r="GA3" s="517"/>
      <c r="GB3" s="517"/>
      <c r="GC3" s="517"/>
      <c r="GD3" s="517"/>
      <c r="GE3" s="517"/>
      <c r="GF3" s="517"/>
      <c r="GG3" s="517"/>
      <c r="GH3" s="517"/>
      <c r="GI3" s="517"/>
      <c r="GJ3" s="517"/>
      <c r="GK3" s="517"/>
      <c r="GL3" s="517"/>
      <c r="GM3" s="517"/>
      <c r="GN3" s="517"/>
      <c r="GO3" s="517"/>
      <c r="GP3" s="517"/>
      <c r="GQ3" s="517"/>
      <c r="GR3" s="517"/>
      <c r="GS3" s="517"/>
      <c r="GT3" s="517"/>
      <c r="GU3" s="517"/>
      <c r="GV3" s="517"/>
      <c r="GW3" s="517"/>
      <c r="GX3" s="517"/>
      <c r="GY3" s="517"/>
      <c r="GZ3" s="517"/>
      <c r="HA3" s="517"/>
      <c r="HB3" s="517"/>
      <c r="HC3" s="517"/>
      <c r="HD3" s="517"/>
      <c r="HE3" s="517"/>
      <c r="HF3" s="517"/>
      <c r="HG3" s="517"/>
      <c r="HH3" s="517"/>
      <c r="HI3" s="517"/>
      <c r="HJ3" s="517"/>
      <c r="HK3" s="517"/>
      <c r="HL3" s="517"/>
      <c r="HM3" s="517"/>
      <c r="HN3" s="517"/>
      <c r="HO3" s="517"/>
      <c r="HP3" s="517"/>
      <c r="HQ3" s="517"/>
      <c r="HR3" s="517"/>
      <c r="HS3" s="517"/>
      <c r="HT3" s="517"/>
      <c r="HU3" s="517"/>
      <c r="HV3" s="517"/>
      <c r="HW3" s="517"/>
      <c r="HX3" s="517"/>
      <c r="HY3" s="517"/>
      <c r="HZ3" s="517"/>
      <c r="IA3" s="517"/>
      <c r="IB3" s="517"/>
      <c r="IC3" s="517"/>
      <c r="ID3" s="517"/>
      <c r="IE3" s="517"/>
      <c r="IF3" s="517"/>
      <c r="IG3" s="517"/>
      <c r="IH3" s="517"/>
      <c r="II3" s="517"/>
    </row>
    <row r="4" s="470" customFormat="1" ht="31.05" customHeight="1" spans="1:243">
      <c r="A4" s="309" t="s">
        <v>3</v>
      </c>
      <c r="B4" s="310" t="s">
        <v>7</v>
      </c>
      <c r="C4" s="310" t="s">
        <v>100</v>
      </c>
      <c r="D4" s="311" t="s">
        <v>137</v>
      </c>
      <c r="E4" s="310" t="s">
        <v>138</v>
      </c>
      <c r="F4" s="476" t="s">
        <v>12</v>
      </c>
      <c r="G4" s="313" t="s">
        <v>13</v>
      </c>
      <c r="H4" s="310" t="s">
        <v>5</v>
      </c>
      <c r="I4" s="310" t="s">
        <v>6</v>
      </c>
      <c r="J4" s="310" t="s">
        <v>100</v>
      </c>
      <c r="K4" s="311" t="s">
        <v>105</v>
      </c>
      <c r="L4" s="310" t="s">
        <v>139</v>
      </c>
      <c r="M4" s="518" t="s">
        <v>12</v>
      </c>
      <c r="N4" s="519"/>
      <c r="O4" s="510"/>
      <c r="P4" s="510"/>
      <c r="Q4" s="510"/>
      <c r="R4" s="510"/>
      <c r="S4" s="510"/>
      <c r="T4" s="510"/>
      <c r="U4" s="510"/>
      <c r="V4" s="510"/>
      <c r="W4" s="510"/>
      <c r="X4" s="510"/>
      <c r="Y4" s="510"/>
      <c r="Z4" s="510"/>
      <c r="AA4" s="510"/>
      <c r="AB4" s="510"/>
      <c r="AC4" s="510"/>
      <c r="AD4" s="510"/>
      <c r="AE4" s="510"/>
      <c r="AF4" s="510"/>
      <c r="AG4" s="510"/>
      <c r="AH4" s="510"/>
      <c r="AI4" s="510"/>
      <c r="AJ4" s="510"/>
      <c r="AK4" s="510"/>
      <c r="AL4" s="510"/>
      <c r="AM4" s="510"/>
      <c r="AN4" s="510"/>
      <c r="AO4" s="510"/>
      <c r="AP4" s="510"/>
      <c r="AQ4" s="510"/>
      <c r="AR4" s="510"/>
      <c r="AS4" s="510"/>
      <c r="AT4" s="510"/>
      <c r="AU4" s="510"/>
      <c r="AV4" s="510"/>
      <c r="AW4" s="510"/>
      <c r="AX4" s="510"/>
      <c r="AY4" s="510"/>
      <c r="AZ4" s="510"/>
      <c r="BA4" s="510"/>
      <c r="BB4" s="510"/>
      <c r="BC4" s="510"/>
      <c r="BD4" s="510"/>
      <c r="BE4" s="510"/>
      <c r="BF4" s="510"/>
      <c r="BG4" s="510"/>
      <c r="BH4" s="510"/>
      <c r="BI4" s="510"/>
      <c r="BJ4" s="510"/>
      <c r="BK4" s="510"/>
      <c r="BL4" s="510"/>
      <c r="BM4" s="510"/>
      <c r="BN4" s="510"/>
      <c r="BO4" s="510"/>
      <c r="BP4" s="510"/>
      <c r="BQ4" s="510"/>
      <c r="BR4" s="510"/>
      <c r="BS4" s="510"/>
      <c r="BT4" s="510"/>
      <c r="BU4" s="510"/>
      <c r="BV4" s="510"/>
      <c r="BW4" s="510"/>
      <c r="BX4" s="510"/>
      <c r="BY4" s="510"/>
      <c r="BZ4" s="510"/>
      <c r="CA4" s="510"/>
      <c r="CB4" s="510"/>
      <c r="CC4" s="510"/>
      <c r="CD4" s="510"/>
      <c r="CE4" s="510"/>
      <c r="CF4" s="510"/>
      <c r="CG4" s="510"/>
      <c r="CH4" s="510"/>
      <c r="CI4" s="510"/>
      <c r="CJ4" s="510"/>
      <c r="CK4" s="510"/>
      <c r="CL4" s="510"/>
      <c r="CM4" s="510"/>
      <c r="CN4" s="510"/>
      <c r="CO4" s="510"/>
      <c r="CP4" s="510"/>
      <c r="CQ4" s="510"/>
      <c r="CR4" s="510"/>
      <c r="CS4" s="510"/>
      <c r="CT4" s="510"/>
      <c r="CU4" s="510"/>
      <c r="CV4" s="510"/>
      <c r="CW4" s="510"/>
      <c r="CX4" s="510"/>
      <c r="CY4" s="510"/>
      <c r="CZ4" s="510"/>
      <c r="DA4" s="510"/>
      <c r="DB4" s="510"/>
      <c r="DC4" s="510"/>
      <c r="DD4" s="510"/>
      <c r="DE4" s="510"/>
      <c r="DF4" s="510"/>
      <c r="DG4" s="510"/>
      <c r="DH4" s="510"/>
      <c r="DI4" s="510"/>
      <c r="DJ4" s="510"/>
      <c r="DK4" s="510"/>
      <c r="DL4" s="510"/>
      <c r="DM4" s="510"/>
      <c r="DN4" s="510"/>
      <c r="DO4" s="510"/>
      <c r="DP4" s="510"/>
      <c r="DQ4" s="510"/>
      <c r="DR4" s="510"/>
      <c r="DS4" s="510"/>
      <c r="DT4" s="510"/>
      <c r="DU4" s="510"/>
      <c r="DV4" s="510"/>
      <c r="DW4" s="510"/>
      <c r="DX4" s="510"/>
      <c r="DY4" s="510"/>
      <c r="DZ4" s="510"/>
      <c r="EA4" s="510"/>
      <c r="EB4" s="510"/>
      <c r="EC4" s="510"/>
      <c r="ED4" s="510"/>
      <c r="EE4" s="510"/>
      <c r="EF4" s="510"/>
      <c r="EG4" s="510"/>
      <c r="EH4" s="510"/>
      <c r="EI4" s="510"/>
      <c r="EJ4" s="510"/>
      <c r="EK4" s="510"/>
      <c r="EL4" s="510"/>
      <c r="EM4" s="510"/>
      <c r="EN4" s="510"/>
      <c r="EO4" s="510"/>
      <c r="EP4" s="510"/>
      <c r="EQ4" s="510"/>
      <c r="ER4" s="510"/>
      <c r="ES4" s="510"/>
      <c r="ET4" s="510"/>
      <c r="EU4" s="510"/>
      <c r="EV4" s="510"/>
      <c r="EW4" s="510"/>
      <c r="EX4" s="510"/>
      <c r="EY4" s="510"/>
      <c r="EZ4" s="510"/>
      <c r="FA4" s="510"/>
      <c r="FB4" s="510"/>
      <c r="FC4" s="510"/>
      <c r="FD4" s="510"/>
      <c r="FE4" s="510"/>
      <c r="FF4" s="510"/>
      <c r="FG4" s="510"/>
      <c r="FH4" s="510"/>
      <c r="FI4" s="510"/>
      <c r="FJ4" s="510"/>
      <c r="FK4" s="510"/>
      <c r="FL4" s="510"/>
      <c r="FM4" s="510"/>
      <c r="FN4" s="510"/>
      <c r="FO4" s="510"/>
      <c r="FP4" s="510"/>
      <c r="FQ4" s="510"/>
      <c r="FR4" s="510"/>
      <c r="FS4" s="510"/>
      <c r="FT4" s="510"/>
      <c r="FU4" s="510"/>
      <c r="FV4" s="510"/>
      <c r="FW4" s="510"/>
      <c r="FX4" s="510"/>
      <c r="FY4" s="510"/>
      <c r="FZ4" s="510"/>
      <c r="GA4" s="510"/>
      <c r="GB4" s="510"/>
      <c r="GC4" s="510"/>
      <c r="GD4" s="510"/>
      <c r="GE4" s="510"/>
      <c r="GF4" s="510"/>
      <c r="GG4" s="510"/>
      <c r="GH4" s="510"/>
      <c r="GI4" s="510"/>
      <c r="GJ4" s="510"/>
      <c r="GK4" s="510"/>
      <c r="GL4" s="510"/>
      <c r="GM4" s="510"/>
      <c r="GN4" s="510"/>
      <c r="GO4" s="510"/>
      <c r="GP4" s="510"/>
      <c r="GQ4" s="510"/>
      <c r="GR4" s="510"/>
      <c r="GS4" s="510"/>
      <c r="GT4" s="510"/>
      <c r="GU4" s="510"/>
      <c r="GV4" s="510"/>
      <c r="GW4" s="510"/>
      <c r="GX4" s="510"/>
      <c r="GY4" s="510"/>
      <c r="GZ4" s="510"/>
      <c r="HA4" s="510"/>
      <c r="HB4" s="510"/>
      <c r="HC4" s="510"/>
      <c r="HD4" s="510"/>
      <c r="HE4" s="510"/>
      <c r="HF4" s="510"/>
      <c r="HG4" s="510"/>
      <c r="HH4" s="510"/>
      <c r="HI4" s="510"/>
      <c r="HJ4" s="510"/>
      <c r="HK4" s="510"/>
      <c r="HL4" s="510"/>
      <c r="HM4" s="510"/>
      <c r="HN4" s="510"/>
      <c r="HO4" s="510"/>
      <c r="HP4" s="510"/>
      <c r="HQ4" s="510"/>
      <c r="HR4" s="510"/>
      <c r="HS4" s="510"/>
      <c r="HT4" s="510"/>
      <c r="HU4" s="510"/>
      <c r="HV4" s="510"/>
      <c r="HW4" s="510"/>
      <c r="HX4" s="510"/>
      <c r="HY4" s="510"/>
      <c r="HZ4" s="510"/>
      <c r="IA4" s="510"/>
      <c r="IB4" s="510"/>
      <c r="IC4" s="510"/>
      <c r="ID4" s="510"/>
      <c r="IE4" s="510"/>
      <c r="IF4" s="510"/>
      <c r="IG4" s="510"/>
      <c r="IH4" s="510"/>
      <c r="II4" s="510"/>
    </row>
    <row r="5" s="470" customFormat="1" ht="12" customHeight="1" spans="1:243">
      <c r="A5" s="477" t="s">
        <v>15</v>
      </c>
      <c r="B5" s="478">
        <f>SUM(B6:B15)</f>
        <v>410914</v>
      </c>
      <c r="C5" s="478">
        <f>SUM(C6:C15)</f>
        <v>398060</v>
      </c>
      <c r="D5" s="479">
        <f t="shared" ref="D5:D15" si="0">+E5/B5*100</f>
        <v>-3.12814846902272</v>
      </c>
      <c r="E5" s="478">
        <f t="shared" ref="E5:E15" si="1">+C5-B5</f>
        <v>-12854</v>
      </c>
      <c r="F5" s="480"/>
      <c r="G5" s="481" t="s">
        <v>17</v>
      </c>
      <c r="H5" s="482">
        <v>189296</v>
      </c>
      <c r="I5" s="482">
        <v>195330</v>
      </c>
      <c r="J5" s="482">
        <v>184951</v>
      </c>
      <c r="K5" s="479">
        <f>+L5/H5*100</f>
        <v>-2.29534696982504</v>
      </c>
      <c r="L5" s="478">
        <f t="shared" ref="L5:L26" si="2">J5-H5</f>
        <v>-4345</v>
      </c>
      <c r="M5" s="520" t="s">
        <v>140</v>
      </c>
      <c r="N5" s="521"/>
      <c r="O5" s="510"/>
      <c r="P5" s="510"/>
      <c r="Q5" s="510"/>
      <c r="R5" s="510"/>
      <c r="S5" s="510"/>
      <c r="T5" s="510"/>
      <c r="U5" s="510"/>
      <c r="V5" s="510"/>
      <c r="W5" s="510"/>
      <c r="X5" s="510"/>
      <c r="Y5" s="510"/>
      <c r="Z5" s="510"/>
      <c r="AA5" s="510"/>
      <c r="AB5" s="510"/>
      <c r="AC5" s="510"/>
      <c r="AD5" s="510"/>
      <c r="AE5" s="510"/>
      <c r="AF5" s="510"/>
      <c r="AG5" s="510"/>
      <c r="AH5" s="510"/>
      <c r="AI5" s="510"/>
      <c r="AJ5" s="510"/>
      <c r="AK5" s="510"/>
      <c r="AL5" s="510"/>
      <c r="AM5" s="510"/>
      <c r="AN5" s="510"/>
      <c r="AO5" s="510"/>
      <c r="AP5" s="510"/>
      <c r="AQ5" s="510"/>
      <c r="AR5" s="510"/>
      <c r="AS5" s="510"/>
      <c r="AT5" s="510"/>
      <c r="AU5" s="510"/>
      <c r="AV5" s="510"/>
      <c r="AW5" s="510"/>
      <c r="AX5" s="510"/>
      <c r="AY5" s="510"/>
      <c r="AZ5" s="510"/>
      <c r="BA5" s="510"/>
      <c r="BB5" s="510"/>
      <c r="BC5" s="510"/>
      <c r="BD5" s="510"/>
      <c r="BE5" s="510"/>
      <c r="BF5" s="510"/>
      <c r="BG5" s="510"/>
      <c r="BH5" s="510"/>
      <c r="BI5" s="510"/>
      <c r="BJ5" s="510"/>
      <c r="BK5" s="510"/>
      <c r="BL5" s="510"/>
      <c r="BM5" s="510"/>
      <c r="BN5" s="510"/>
      <c r="BO5" s="510"/>
      <c r="BP5" s="510"/>
      <c r="BQ5" s="510"/>
      <c r="BR5" s="510"/>
      <c r="BS5" s="510"/>
      <c r="BT5" s="510"/>
      <c r="BU5" s="510"/>
      <c r="BV5" s="510"/>
      <c r="BW5" s="510"/>
      <c r="BX5" s="510"/>
      <c r="BY5" s="510"/>
      <c r="BZ5" s="510"/>
      <c r="CA5" s="510"/>
      <c r="CB5" s="510"/>
      <c r="CC5" s="510"/>
      <c r="CD5" s="510"/>
      <c r="CE5" s="510"/>
      <c r="CF5" s="510"/>
      <c r="CG5" s="510"/>
      <c r="CH5" s="510"/>
      <c r="CI5" s="510"/>
      <c r="CJ5" s="510"/>
      <c r="CK5" s="510"/>
      <c r="CL5" s="510"/>
      <c r="CM5" s="510"/>
      <c r="CN5" s="510"/>
      <c r="CO5" s="510"/>
      <c r="CP5" s="510"/>
      <c r="CQ5" s="510"/>
      <c r="CR5" s="510"/>
      <c r="CS5" s="510"/>
      <c r="CT5" s="510"/>
      <c r="CU5" s="510"/>
      <c r="CV5" s="510"/>
      <c r="CW5" s="510"/>
      <c r="CX5" s="510"/>
      <c r="CY5" s="510"/>
      <c r="CZ5" s="510"/>
      <c r="DA5" s="510"/>
      <c r="DB5" s="510"/>
      <c r="DC5" s="510"/>
      <c r="DD5" s="510"/>
      <c r="DE5" s="510"/>
      <c r="DF5" s="510"/>
      <c r="DG5" s="510"/>
      <c r="DH5" s="510"/>
      <c r="DI5" s="510"/>
      <c r="DJ5" s="510"/>
      <c r="DK5" s="510"/>
      <c r="DL5" s="510"/>
      <c r="DM5" s="510"/>
      <c r="DN5" s="510"/>
      <c r="DO5" s="510"/>
      <c r="DP5" s="510"/>
      <c r="DQ5" s="510"/>
      <c r="DR5" s="510"/>
      <c r="DS5" s="510"/>
      <c r="DT5" s="510"/>
      <c r="DU5" s="510"/>
      <c r="DV5" s="510"/>
      <c r="DW5" s="510"/>
      <c r="DX5" s="510"/>
      <c r="DY5" s="510"/>
      <c r="DZ5" s="510"/>
      <c r="EA5" s="510"/>
      <c r="EB5" s="510"/>
      <c r="EC5" s="510"/>
      <c r="ED5" s="510"/>
      <c r="EE5" s="510"/>
      <c r="EF5" s="510"/>
      <c r="EG5" s="510"/>
      <c r="EH5" s="510"/>
      <c r="EI5" s="510"/>
      <c r="EJ5" s="510"/>
      <c r="EK5" s="510"/>
      <c r="EL5" s="510"/>
      <c r="EM5" s="510"/>
      <c r="EN5" s="510"/>
      <c r="EO5" s="510"/>
      <c r="EP5" s="510"/>
      <c r="EQ5" s="510"/>
      <c r="ER5" s="510"/>
      <c r="ES5" s="510"/>
      <c r="ET5" s="510"/>
      <c r="EU5" s="510"/>
      <c r="EV5" s="510"/>
      <c r="EW5" s="510"/>
      <c r="EX5" s="510"/>
      <c r="EY5" s="510"/>
      <c r="EZ5" s="510"/>
      <c r="FA5" s="510"/>
      <c r="FB5" s="510"/>
      <c r="FC5" s="510"/>
      <c r="FD5" s="510"/>
      <c r="FE5" s="510"/>
      <c r="FF5" s="510"/>
      <c r="FG5" s="510"/>
      <c r="FH5" s="510"/>
      <c r="FI5" s="510"/>
      <c r="FJ5" s="510"/>
      <c r="FK5" s="510"/>
      <c r="FL5" s="510"/>
      <c r="FM5" s="510"/>
      <c r="FN5" s="510"/>
      <c r="FO5" s="510"/>
      <c r="FP5" s="510"/>
      <c r="FQ5" s="510"/>
      <c r="FR5" s="510"/>
      <c r="FS5" s="510"/>
      <c r="FT5" s="510"/>
      <c r="FU5" s="510"/>
      <c r="FV5" s="510"/>
      <c r="FW5" s="510"/>
      <c r="FX5" s="510"/>
      <c r="FY5" s="510"/>
      <c r="FZ5" s="510"/>
      <c r="GA5" s="510"/>
      <c r="GB5" s="510"/>
      <c r="GC5" s="510"/>
      <c r="GD5" s="510"/>
      <c r="GE5" s="510"/>
      <c r="GF5" s="510"/>
      <c r="GG5" s="510"/>
      <c r="GH5" s="510"/>
      <c r="GI5" s="510"/>
      <c r="GJ5" s="510"/>
      <c r="GK5" s="510"/>
      <c r="GL5" s="510"/>
      <c r="GM5" s="510"/>
      <c r="GN5" s="510"/>
      <c r="GO5" s="510"/>
      <c r="GP5" s="510"/>
      <c r="GQ5" s="510"/>
      <c r="GR5" s="510"/>
      <c r="GS5" s="510"/>
      <c r="GT5" s="510"/>
      <c r="GU5" s="510"/>
      <c r="GV5" s="510"/>
      <c r="GW5" s="510"/>
      <c r="GX5" s="510"/>
      <c r="GY5" s="510"/>
      <c r="GZ5" s="510"/>
      <c r="HA5" s="510"/>
      <c r="HB5" s="510"/>
      <c r="HC5" s="510"/>
      <c r="HD5" s="510"/>
      <c r="HE5" s="510"/>
      <c r="HF5" s="510"/>
      <c r="HG5" s="510"/>
      <c r="HH5" s="510"/>
      <c r="HI5" s="510"/>
      <c r="HJ5" s="510"/>
      <c r="HK5" s="510"/>
      <c r="HL5" s="510"/>
      <c r="HM5" s="510"/>
      <c r="HN5" s="510"/>
      <c r="HO5" s="510"/>
      <c r="HP5" s="510"/>
      <c r="HQ5" s="510"/>
      <c r="HR5" s="510"/>
      <c r="HS5" s="510"/>
      <c r="HT5" s="510"/>
      <c r="HU5" s="510"/>
      <c r="HV5" s="510"/>
      <c r="HW5" s="510"/>
      <c r="HX5" s="510"/>
      <c r="HY5" s="510"/>
      <c r="HZ5" s="510"/>
      <c r="IA5" s="510"/>
      <c r="IB5" s="510"/>
      <c r="IC5" s="510"/>
      <c r="ID5" s="510"/>
      <c r="IE5" s="510"/>
      <c r="IF5" s="510"/>
      <c r="IG5" s="510"/>
      <c r="IH5" s="510"/>
      <c r="II5" s="510"/>
    </row>
    <row r="6" s="470" customFormat="1" ht="12" customHeight="1" spans="1:243">
      <c r="A6" s="477" t="s">
        <v>19</v>
      </c>
      <c r="B6" s="478">
        <v>108752</v>
      </c>
      <c r="C6" s="482">
        <v>104703</v>
      </c>
      <c r="D6" s="479">
        <f t="shared" si="0"/>
        <v>-3.72314991908195</v>
      </c>
      <c r="E6" s="478">
        <f t="shared" si="1"/>
        <v>-4049</v>
      </c>
      <c r="F6" s="483" t="s">
        <v>141</v>
      </c>
      <c r="G6" s="481" t="s">
        <v>20</v>
      </c>
      <c r="H6" s="482"/>
      <c r="I6" s="482"/>
      <c r="J6" s="482"/>
      <c r="K6" s="479"/>
      <c r="L6" s="478"/>
      <c r="M6" s="522"/>
      <c r="N6" s="523"/>
      <c r="O6" s="510"/>
      <c r="P6" s="510"/>
      <c r="Q6" s="510"/>
      <c r="R6" s="510"/>
      <c r="S6" s="510"/>
      <c r="T6" s="510"/>
      <c r="U6" s="510"/>
      <c r="V6" s="510"/>
      <c r="W6" s="510"/>
      <c r="X6" s="510"/>
      <c r="Y6" s="510"/>
      <c r="Z6" s="510"/>
      <c r="AA6" s="510"/>
      <c r="AB6" s="510"/>
      <c r="AC6" s="510"/>
      <c r="AD6" s="510"/>
      <c r="AE6" s="510"/>
      <c r="AF6" s="510"/>
      <c r="AG6" s="510"/>
      <c r="AH6" s="510"/>
      <c r="AI6" s="510"/>
      <c r="AJ6" s="510"/>
      <c r="AK6" s="510"/>
      <c r="AL6" s="510"/>
      <c r="AM6" s="510"/>
      <c r="AN6" s="510"/>
      <c r="AO6" s="510"/>
      <c r="AP6" s="510"/>
      <c r="AQ6" s="510"/>
      <c r="AR6" s="510"/>
      <c r="AS6" s="510"/>
      <c r="AT6" s="510"/>
      <c r="AU6" s="510"/>
      <c r="AV6" s="510"/>
      <c r="AW6" s="510"/>
      <c r="AX6" s="510"/>
      <c r="AY6" s="510"/>
      <c r="AZ6" s="510"/>
      <c r="BA6" s="510"/>
      <c r="BB6" s="510"/>
      <c r="BC6" s="510"/>
      <c r="BD6" s="510"/>
      <c r="BE6" s="510"/>
      <c r="BF6" s="510"/>
      <c r="BG6" s="510"/>
      <c r="BH6" s="510"/>
      <c r="BI6" s="510"/>
      <c r="BJ6" s="510"/>
      <c r="BK6" s="510"/>
      <c r="BL6" s="510"/>
      <c r="BM6" s="510"/>
      <c r="BN6" s="510"/>
      <c r="BO6" s="510"/>
      <c r="BP6" s="510"/>
      <c r="BQ6" s="510"/>
      <c r="BR6" s="510"/>
      <c r="BS6" s="510"/>
      <c r="BT6" s="510"/>
      <c r="BU6" s="510"/>
      <c r="BV6" s="510"/>
      <c r="BW6" s="510"/>
      <c r="BX6" s="510"/>
      <c r="BY6" s="510"/>
      <c r="BZ6" s="510"/>
      <c r="CA6" s="510"/>
      <c r="CB6" s="510"/>
      <c r="CC6" s="510"/>
      <c r="CD6" s="510"/>
      <c r="CE6" s="510"/>
      <c r="CF6" s="510"/>
      <c r="CG6" s="510"/>
      <c r="CH6" s="510"/>
      <c r="CI6" s="510"/>
      <c r="CJ6" s="510"/>
      <c r="CK6" s="510"/>
      <c r="CL6" s="510"/>
      <c r="CM6" s="510"/>
      <c r="CN6" s="510"/>
      <c r="CO6" s="510"/>
      <c r="CP6" s="510"/>
      <c r="CQ6" s="510"/>
      <c r="CR6" s="510"/>
      <c r="CS6" s="510"/>
      <c r="CT6" s="510"/>
      <c r="CU6" s="510"/>
      <c r="CV6" s="510"/>
      <c r="CW6" s="510"/>
      <c r="CX6" s="510"/>
      <c r="CY6" s="510"/>
      <c r="CZ6" s="510"/>
      <c r="DA6" s="510"/>
      <c r="DB6" s="510"/>
      <c r="DC6" s="510"/>
      <c r="DD6" s="510"/>
      <c r="DE6" s="510"/>
      <c r="DF6" s="510"/>
      <c r="DG6" s="510"/>
      <c r="DH6" s="510"/>
      <c r="DI6" s="510"/>
      <c r="DJ6" s="510"/>
      <c r="DK6" s="510"/>
      <c r="DL6" s="510"/>
      <c r="DM6" s="510"/>
      <c r="DN6" s="510"/>
      <c r="DO6" s="510"/>
      <c r="DP6" s="510"/>
      <c r="DQ6" s="510"/>
      <c r="DR6" s="510"/>
      <c r="DS6" s="510"/>
      <c r="DT6" s="510"/>
      <c r="DU6" s="510"/>
      <c r="DV6" s="510"/>
      <c r="DW6" s="510"/>
      <c r="DX6" s="510"/>
      <c r="DY6" s="510"/>
      <c r="DZ6" s="510"/>
      <c r="EA6" s="510"/>
      <c r="EB6" s="510"/>
      <c r="EC6" s="510"/>
      <c r="ED6" s="510"/>
      <c r="EE6" s="510"/>
      <c r="EF6" s="510"/>
      <c r="EG6" s="510"/>
      <c r="EH6" s="510"/>
      <c r="EI6" s="510"/>
      <c r="EJ6" s="510"/>
      <c r="EK6" s="510"/>
      <c r="EL6" s="510"/>
      <c r="EM6" s="510"/>
      <c r="EN6" s="510"/>
      <c r="EO6" s="510"/>
      <c r="EP6" s="510"/>
      <c r="EQ6" s="510"/>
      <c r="ER6" s="510"/>
      <c r="ES6" s="510"/>
      <c r="ET6" s="510"/>
      <c r="EU6" s="510"/>
      <c r="EV6" s="510"/>
      <c r="EW6" s="510"/>
      <c r="EX6" s="510"/>
      <c r="EY6" s="510"/>
      <c r="EZ6" s="510"/>
      <c r="FA6" s="510"/>
      <c r="FB6" s="510"/>
      <c r="FC6" s="510"/>
      <c r="FD6" s="510"/>
      <c r="FE6" s="510"/>
      <c r="FF6" s="510"/>
      <c r="FG6" s="510"/>
      <c r="FH6" s="510"/>
      <c r="FI6" s="510"/>
      <c r="FJ6" s="510"/>
      <c r="FK6" s="510"/>
      <c r="FL6" s="510"/>
      <c r="FM6" s="510"/>
      <c r="FN6" s="510"/>
      <c r="FO6" s="510"/>
      <c r="FP6" s="510"/>
      <c r="FQ6" s="510"/>
      <c r="FR6" s="510"/>
      <c r="FS6" s="510"/>
      <c r="FT6" s="510"/>
      <c r="FU6" s="510"/>
      <c r="FV6" s="510"/>
      <c r="FW6" s="510"/>
      <c r="FX6" s="510"/>
      <c r="FY6" s="510"/>
      <c r="FZ6" s="510"/>
      <c r="GA6" s="510"/>
      <c r="GB6" s="510"/>
      <c r="GC6" s="510"/>
      <c r="GD6" s="510"/>
      <c r="GE6" s="510"/>
      <c r="GF6" s="510"/>
      <c r="GG6" s="510"/>
      <c r="GH6" s="510"/>
      <c r="GI6" s="510"/>
      <c r="GJ6" s="510"/>
      <c r="GK6" s="510"/>
      <c r="GL6" s="510"/>
      <c r="GM6" s="510"/>
      <c r="GN6" s="510"/>
      <c r="GO6" s="510"/>
      <c r="GP6" s="510"/>
      <c r="GQ6" s="510"/>
      <c r="GR6" s="510"/>
      <c r="GS6" s="510"/>
      <c r="GT6" s="510"/>
      <c r="GU6" s="510"/>
      <c r="GV6" s="510"/>
      <c r="GW6" s="510"/>
      <c r="GX6" s="510"/>
      <c r="GY6" s="510"/>
      <c r="GZ6" s="510"/>
      <c r="HA6" s="510"/>
      <c r="HB6" s="510"/>
      <c r="HC6" s="510"/>
      <c r="HD6" s="510"/>
      <c r="HE6" s="510"/>
      <c r="HF6" s="510"/>
      <c r="HG6" s="510"/>
      <c r="HH6" s="510"/>
      <c r="HI6" s="510"/>
      <c r="HJ6" s="510"/>
      <c r="HK6" s="510"/>
      <c r="HL6" s="510"/>
      <c r="HM6" s="510"/>
      <c r="HN6" s="510"/>
      <c r="HO6" s="510"/>
      <c r="HP6" s="510"/>
      <c r="HQ6" s="510"/>
      <c r="HR6" s="510"/>
      <c r="HS6" s="510"/>
      <c r="HT6" s="510"/>
      <c r="HU6" s="510"/>
      <c r="HV6" s="510"/>
      <c r="HW6" s="510"/>
      <c r="HX6" s="510"/>
      <c r="HY6" s="510"/>
      <c r="HZ6" s="510"/>
      <c r="IA6" s="510"/>
      <c r="IB6" s="510"/>
      <c r="IC6" s="510"/>
      <c r="ID6" s="510"/>
      <c r="IE6" s="510"/>
      <c r="IF6" s="510"/>
      <c r="IG6" s="510"/>
      <c r="IH6" s="510"/>
      <c r="II6" s="510"/>
    </row>
    <row r="7" s="470" customFormat="1" ht="12" customHeight="1" spans="1:243">
      <c r="A7" s="484" t="s">
        <v>142</v>
      </c>
      <c r="B7" s="482">
        <v>51872</v>
      </c>
      <c r="C7" s="482">
        <v>49532</v>
      </c>
      <c r="D7" s="479">
        <f t="shared" si="0"/>
        <v>-4.51110425663171</v>
      </c>
      <c r="E7" s="478">
        <f t="shared" si="1"/>
        <v>-2340</v>
      </c>
      <c r="F7" s="483"/>
      <c r="G7" s="481" t="s">
        <v>22</v>
      </c>
      <c r="H7" s="482">
        <v>2432</v>
      </c>
      <c r="I7" s="482">
        <v>2231</v>
      </c>
      <c r="J7" s="482">
        <v>3704</v>
      </c>
      <c r="K7" s="479">
        <f t="shared" ref="K7:K25" si="3">+L7/H7*100</f>
        <v>52.3026315789474</v>
      </c>
      <c r="L7" s="478">
        <f t="shared" si="2"/>
        <v>1272</v>
      </c>
      <c r="M7" s="522"/>
      <c r="N7" s="524"/>
      <c r="O7" s="510"/>
      <c r="P7" s="510"/>
      <c r="Q7" s="510"/>
      <c r="R7" s="510"/>
      <c r="S7" s="510"/>
      <c r="T7" s="510"/>
      <c r="U7" s="510"/>
      <c r="V7" s="510"/>
      <c r="W7" s="510"/>
      <c r="X7" s="510"/>
      <c r="Y7" s="510"/>
      <c r="Z7" s="510"/>
      <c r="AA7" s="510"/>
      <c r="AB7" s="510"/>
      <c r="AC7" s="510"/>
      <c r="AD7" s="510"/>
      <c r="AE7" s="510"/>
      <c r="AF7" s="510"/>
      <c r="AG7" s="510"/>
      <c r="AH7" s="510"/>
      <c r="AI7" s="510"/>
      <c r="AJ7" s="510"/>
      <c r="AK7" s="510"/>
      <c r="AL7" s="510"/>
      <c r="AM7" s="510"/>
      <c r="AN7" s="510"/>
      <c r="AO7" s="510"/>
      <c r="AP7" s="510"/>
      <c r="AQ7" s="510"/>
      <c r="AR7" s="510"/>
      <c r="AS7" s="510"/>
      <c r="AT7" s="510"/>
      <c r="AU7" s="510"/>
      <c r="AV7" s="510"/>
      <c r="AW7" s="510"/>
      <c r="AX7" s="510"/>
      <c r="AY7" s="510"/>
      <c r="AZ7" s="510"/>
      <c r="BA7" s="510"/>
      <c r="BB7" s="510"/>
      <c r="BC7" s="510"/>
      <c r="BD7" s="510"/>
      <c r="BE7" s="510"/>
      <c r="BF7" s="510"/>
      <c r="BG7" s="510"/>
      <c r="BH7" s="510"/>
      <c r="BI7" s="510"/>
      <c r="BJ7" s="510"/>
      <c r="BK7" s="510"/>
      <c r="BL7" s="510"/>
      <c r="BM7" s="510"/>
      <c r="BN7" s="510"/>
      <c r="BO7" s="510"/>
      <c r="BP7" s="510"/>
      <c r="BQ7" s="510"/>
      <c r="BR7" s="510"/>
      <c r="BS7" s="510"/>
      <c r="BT7" s="510"/>
      <c r="BU7" s="510"/>
      <c r="BV7" s="510"/>
      <c r="BW7" s="510"/>
      <c r="BX7" s="510"/>
      <c r="BY7" s="510"/>
      <c r="BZ7" s="510"/>
      <c r="CA7" s="510"/>
      <c r="CB7" s="510"/>
      <c r="CC7" s="510"/>
      <c r="CD7" s="510"/>
      <c r="CE7" s="510"/>
      <c r="CF7" s="510"/>
      <c r="CG7" s="510"/>
      <c r="CH7" s="510"/>
      <c r="CI7" s="510"/>
      <c r="CJ7" s="510"/>
      <c r="CK7" s="510"/>
      <c r="CL7" s="510"/>
      <c r="CM7" s="510"/>
      <c r="CN7" s="510"/>
      <c r="CO7" s="510"/>
      <c r="CP7" s="510"/>
      <c r="CQ7" s="510"/>
      <c r="CR7" s="510"/>
      <c r="CS7" s="510"/>
      <c r="CT7" s="510"/>
      <c r="CU7" s="510"/>
      <c r="CV7" s="510"/>
      <c r="CW7" s="510"/>
      <c r="CX7" s="510"/>
      <c r="CY7" s="510"/>
      <c r="CZ7" s="510"/>
      <c r="DA7" s="510"/>
      <c r="DB7" s="510"/>
      <c r="DC7" s="510"/>
      <c r="DD7" s="510"/>
      <c r="DE7" s="510"/>
      <c r="DF7" s="510"/>
      <c r="DG7" s="510"/>
      <c r="DH7" s="510"/>
      <c r="DI7" s="510"/>
      <c r="DJ7" s="510"/>
      <c r="DK7" s="510"/>
      <c r="DL7" s="510"/>
      <c r="DM7" s="510"/>
      <c r="DN7" s="510"/>
      <c r="DO7" s="510"/>
      <c r="DP7" s="510"/>
      <c r="DQ7" s="510"/>
      <c r="DR7" s="510"/>
      <c r="DS7" s="510"/>
      <c r="DT7" s="510"/>
      <c r="DU7" s="510"/>
      <c r="DV7" s="510"/>
      <c r="DW7" s="510"/>
      <c r="DX7" s="510"/>
      <c r="DY7" s="510"/>
      <c r="DZ7" s="510"/>
      <c r="EA7" s="510"/>
      <c r="EB7" s="510"/>
      <c r="EC7" s="510"/>
      <c r="ED7" s="510"/>
      <c r="EE7" s="510"/>
      <c r="EF7" s="510"/>
      <c r="EG7" s="510"/>
      <c r="EH7" s="510"/>
      <c r="EI7" s="510"/>
      <c r="EJ7" s="510"/>
      <c r="EK7" s="510"/>
      <c r="EL7" s="510"/>
      <c r="EM7" s="510"/>
      <c r="EN7" s="510"/>
      <c r="EO7" s="510"/>
      <c r="EP7" s="510"/>
      <c r="EQ7" s="510"/>
      <c r="ER7" s="510"/>
      <c r="ES7" s="510"/>
      <c r="ET7" s="510"/>
      <c r="EU7" s="510"/>
      <c r="EV7" s="510"/>
      <c r="EW7" s="510"/>
      <c r="EX7" s="510"/>
      <c r="EY7" s="510"/>
      <c r="EZ7" s="510"/>
      <c r="FA7" s="510"/>
      <c r="FB7" s="510"/>
      <c r="FC7" s="510"/>
      <c r="FD7" s="510"/>
      <c r="FE7" s="510"/>
      <c r="FF7" s="510"/>
      <c r="FG7" s="510"/>
      <c r="FH7" s="510"/>
      <c r="FI7" s="510"/>
      <c r="FJ7" s="510"/>
      <c r="FK7" s="510"/>
      <c r="FL7" s="510"/>
      <c r="FM7" s="510"/>
      <c r="FN7" s="510"/>
      <c r="FO7" s="510"/>
      <c r="FP7" s="510"/>
      <c r="FQ7" s="510"/>
      <c r="FR7" s="510"/>
      <c r="FS7" s="510"/>
      <c r="FT7" s="510"/>
      <c r="FU7" s="510"/>
      <c r="FV7" s="510"/>
      <c r="FW7" s="510"/>
      <c r="FX7" s="510"/>
      <c r="FY7" s="510"/>
      <c r="FZ7" s="510"/>
      <c r="GA7" s="510"/>
      <c r="GB7" s="510"/>
      <c r="GC7" s="510"/>
      <c r="GD7" s="510"/>
      <c r="GE7" s="510"/>
      <c r="GF7" s="510"/>
      <c r="GG7" s="510"/>
      <c r="GH7" s="510"/>
      <c r="GI7" s="510"/>
      <c r="GJ7" s="510"/>
      <c r="GK7" s="510"/>
      <c r="GL7" s="510"/>
      <c r="GM7" s="510"/>
      <c r="GN7" s="510"/>
      <c r="GO7" s="510"/>
      <c r="GP7" s="510"/>
      <c r="GQ7" s="510"/>
      <c r="GR7" s="510"/>
      <c r="GS7" s="510"/>
      <c r="GT7" s="510"/>
      <c r="GU7" s="510"/>
      <c r="GV7" s="510"/>
      <c r="GW7" s="510"/>
      <c r="GX7" s="510"/>
      <c r="GY7" s="510"/>
      <c r="GZ7" s="510"/>
      <c r="HA7" s="510"/>
      <c r="HB7" s="510"/>
      <c r="HC7" s="510"/>
      <c r="HD7" s="510"/>
      <c r="HE7" s="510"/>
      <c r="HF7" s="510"/>
      <c r="HG7" s="510"/>
      <c r="HH7" s="510"/>
      <c r="HI7" s="510"/>
      <c r="HJ7" s="510"/>
      <c r="HK7" s="510"/>
      <c r="HL7" s="510"/>
      <c r="HM7" s="510"/>
      <c r="HN7" s="510"/>
      <c r="HO7" s="510"/>
      <c r="HP7" s="510"/>
      <c r="HQ7" s="510"/>
      <c r="HR7" s="510"/>
      <c r="HS7" s="510"/>
      <c r="HT7" s="510"/>
      <c r="HU7" s="510"/>
      <c r="HV7" s="510"/>
      <c r="HW7" s="510"/>
      <c r="HX7" s="510"/>
      <c r="HY7" s="510"/>
      <c r="HZ7" s="510"/>
      <c r="IA7" s="510"/>
      <c r="IB7" s="510"/>
      <c r="IC7" s="510"/>
      <c r="ID7" s="510"/>
      <c r="IE7" s="510"/>
      <c r="IF7" s="510"/>
      <c r="IG7" s="510"/>
      <c r="IH7" s="510"/>
      <c r="II7" s="510"/>
    </row>
    <row r="8" s="470" customFormat="1" ht="12" customHeight="1" spans="1:243">
      <c r="A8" s="484" t="s">
        <v>143</v>
      </c>
      <c r="B8" s="482">
        <v>81108</v>
      </c>
      <c r="C8" s="482">
        <v>88213</v>
      </c>
      <c r="D8" s="479">
        <f t="shared" si="0"/>
        <v>8.75992503822064</v>
      </c>
      <c r="E8" s="478">
        <f t="shared" si="1"/>
        <v>7105</v>
      </c>
      <c r="F8" s="483"/>
      <c r="G8" s="481" t="s">
        <v>24</v>
      </c>
      <c r="H8" s="482">
        <v>128088</v>
      </c>
      <c r="I8" s="482">
        <v>154372</v>
      </c>
      <c r="J8" s="525">
        <v>158799</v>
      </c>
      <c r="K8" s="479">
        <f t="shared" si="3"/>
        <v>23.9764849166198</v>
      </c>
      <c r="L8" s="478">
        <f t="shared" si="2"/>
        <v>30711</v>
      </c>
      <c r="M8" s="522"/>
      <c r="N8" s="524"/>
      <c r="O8" s="510"/>
      <c r="P8" s="510"/>
      <c r="Q8" s="510"/>
      <c r="R8" s="510"/>
      <c r="S8" s="510"/>
      <c r="T8" s="510"/>
      <c r="U8" s="510"/>
      <c r="V8" s="510"/>
      <c r="W8" s="510"/>
      <c r="X8" s="510"/>
      <c r="Y8" s="510"/>
      <c r="Z8" s="510"/>
      <c r="AA8" s="510"/>
      <c r="AB8" s="510"/>
      <c r="AC8" s="510"/>
      <c r="AD8" s="510"/>
      <c r="AE8" s="510"/>
      <c r="AF8" s="510"/>
      <c r="AG8" s="510"/>
      <c r="AH8" s="510"/>
      <c r="AI8" s="510"/>
      <c r="AJ8" s="510"/>
      <c r="AK8" s="510"/>
      <c r="AL8" s="510"/>
      <c r="AM8" s="510"/>
      <c r="AN8" s="510"/>
      <c r="AO8" s="510"/>
      <c r="AP8" s="510"/>
      <c r="AQ8" s="510"/>
      <c r="AR8" s="510"/>
      <c r="AS8" s="510"/>
      <c r="AT8" s="510"/>
      <c r="AU8" s="510"/>
      <c r="AV8" s="510"/>
      <c r="AW8" s="510"/>
      <c r="AX8" s="510"/>
      <c r="AY8" s="510"/>
      <c r="AZ8" s="510"/>
      <c r="BA8" s="510"/>
      <c r="BB8" s="510"/>
      <c r="BC8" s="510"/>
      <c r="BD8" s="510"/>
      <c r="BE8" s="510"/>
      <c r="BF8" s="510"/>
      <c r="BG8" s="510"/>
      <c r="BH8" s="510"/>
      <c r="BI8" s="510"/>
      <c r="BJ8" s="510"/>
      <c r="BK8" s="510"/>
      <c r="BL8" s="510"/>
      <c r="BM8" s="510"/>
      <c r="BN8" s="510"/>
      <c r="BO8" s="510"/>
      <c r="BP8" s="510"/>
      <c r="BQ8" s="510"/>
      <c r="BR8" s="510"/>
      <c r="BS8" s="510"/>
      <c r="BT8" s="510"/>
      <c r="BU8" s="510"/>
      <c r="BV8" s="510"/>
      <c r="BW8" s="510"/>
      <c r="BX8" s="510"/>
      <c r="BY8" s="510"/>
      <c r="BZ8" s="510"/>
      <c r="CA8" s="510"/>
      <c r="CB8" s="510"/>
      <c r="CC8" s="510"/>
      <c r="CD8" s="510"/>
      <c r="CE8" s="510"/>
      <c r="CF8" s="510"/>
      <c r="CG8" s="510"/>
      <c r="CH8" s="510"/>
      <c r="CI8" s="510"/>
      <c r="CJ8" s="510"/>
      <c r="CK8" s="510"/>
      <c r="CL8" s="510"/>
      <c r="CM8" s="510"/>
      <c r="CN8" s="510"/>
      <c r="CO8" s="510"/>
      <c r="CP8" s="510"/>
      <c r="CQ8" s="510"/>
      <c r="CR8" s="510"/>
      <c r="CS8" s="510"/>
      <c r="CT8" s="510"/>
      <c r="CU8" s="510"/>
      <c r="CV8" s="510"/>
      <c r="CW8" s="510"/>
      <c r="CX8" s="510"/>
      <c r="CY8" s="510"/>
      <c r="CZ8" s="510"/>
      <c r="DA8" s="510"/>
      <c r="DB8" s="510"/>
      <c r="DC8" s="510"/>
      <c r="DD8" s="510"/>
      <c r="DE8" s="510"/>
      <c r="DF8" s="510"/>
      <c r="DG8" s="510"/>
      <c r="DH8" s="510"/>
      <c r="DI8" s="510"/>
      <c r="DJ8" s="510"/>
      <c r="DK8" s="510"/>
      <c r="DL8" s="510"/>
      <c r="DM8" s="510"/>
      <c r="DN8" s="510"/>
      <c r="DO8" s="510"/>
      <c r="DP8" s="510"/>
      <c r="DQ8" s="510"/>
      <c r="DR8" s="510"/>
      <c r="DS8" s="510"/>
      <c r="DT8" s="510"/>
      <c r="DU8" s="510"/>
      <c r="DV8" s="510"/>
      <c r="DW8" s="510"/>
      <c r="DX8" s="510"/>
      <c r="DY8" s="510"/>
      <c r="DZ8" s="510"/>
      <c r="EA8" s="510"/>
      <c r="EB8" s="510"/>
      <c r="EC8" s="510"/>
      <c r="ED8" s="510"/>
      <c r="EE8" s="510"/>
      <c r="EF8" s="510"/>
      <c r="EG8" s="510"/>
      <c r="EH8" s="510"/>
      <c r="EI8" s="510"/>
      <c r="EJ8" s="510"/>
      <c r="EK8" s="510"/>
      <c r="EL8" s="510"/>
      <c r="EM8" s="510"/>
      <c r="EN8" s="510"/>
      <c r="EO8" s="510"/>
      <c r="EP8" s="510"/>
      <c r="EQ8" s="510"/>
      <c r="ER8" s="510"/>
      <c r="ES8" s="510"/>
      <c r="ET8" s="510"/>
      <c r="EU8" s="510"/>
      <c r="EV8" s="510"/>
      <c r="EW8" s="510"/>
      <c r="EX8" s="510"/>
      <c r="EY8" s="510"/>
      <c r="EZ8" s="510"/>
      <c r="FA8" s="510"/>
      <c r="FB8" s="510"/>
      <c r="FC8" s="510"/>
      <c r="FD8" s="510"/>
      <c r="FE8" s="510"/>
      <c r="FF8" s="510"/>
      <c r="FG8" s="510"/>
      <c r="FH8" s="510"/>
      <c r="FI8" s="510"/>
      <c r="FJ8" s="510"/>
      <c r="FK8" s="510"/>
      <c r="FL8" s="510"/>
      <c r="FM8" s="510"/>
      <c r="FN8" s="510"/>
      <c r="FO8" s="510"/>
      <c r="FP8" s="510"/>
      <c r="FQ8" s="510"/>
      <c r="FR8" s="510"/>
      <c r="FS8" s="510"/>
      <c r="FT8" s="510"/>
      <c r="FU8" s="510"/>
      <c r="FV8" s="510"/>
      <c r="FW8" s="510"/>
      <c r="FX8" s="510"/>
      <c r="FY8" s="510"/>
      <c r="FZ8" s="510"/>
      <c r="GA8" s="510"/>
      <c r="GB8" s="510"/>
      <c r="GC8" s="510"/>
      <c r="GD8" s="510"/>
      <c r="GE8" s="510"/>
      <c r="GF8" s="510"/>
      <c r="GG8" s="510"/>
      <c r="GH8" s="510"/>
      <c r="GI8" s="510"/>
      <c r="GJ8" s="510"/>
      <c r="GK8" s="510"/>
      <c r="GL8" s="510"/>
      <c r="GM8" s="510"/>
      <c r="GN8" s="510"/>
      <c r="GO8" s="510"/>
      <c r="GP8" s="510"/>
      <c r="GQ8" s="510"/>
      <c r="GR8" s="510"/>
      <c r="GS8" s="510"/>
      <c r="GT8" s="510"/>
      <c r="GU8" s="510"/>
      <c r="GV8" s="510"/>
      <c r="GW8" s="510"/>
      <c r="GX8" s="510"/>
      <c r="GY8" s="510"/>
      <c r="GZ8" s="510"/>
      <c r="HA8" s="510"/>
      <c r="HB8" s="510"/>
      <c r="HC8" s="510"/>
      <c r="HD8" s="510"/>
      <c r="HE8" s="510"/>
      <c r="HF8" s="510"/>
      <c r="HG8" s="510"/>
      <c r="HH8" s="510"/>
      <c r="HI8" s="510"/>
      <c r="HJ8" s="510"/>
      <c r="HK8" s="510"/>
      <c r="HL8" s="510"/>
      <c r="HM8" s="510"/>
      <c r="HN8" s="510"/>
      <c r="HO8" s="510"/>
      <c r="HP8" s="510"/>
      <c r="HQ8" s="510"/>
      <c r="HR8" s="510"/>
      <c r="HS8" s="510"/>
      <c r="HT8" s="510"/>
      <c r="HU8" s="510"/>
      <c r="HV8" s="510"/>
      <c r="HW8" s="510"/>
      <c r="HX8" s="510"/>
      <c r="HY8" s="510"/>
      <c r="HZ8" s="510"/>
      <c r="IA8" s="510"/>
      <c r="IB8" s="510"/>
      <c r="IC8" s="510"/>
      <c r="ID8" s="510"/>
      <c r="IE8" s="510"/>
      <c r="IF8" s="510"/>
      <c r="IG8" s="510"/>
      <c r="IH8" s="510"/>
      <c r="II8" s="510"/>
    </row>
    <row r="9" s="470" customFormat="1" ht="12" customHeight="1" spans="1:243">
      <c r="A9" s="484" t="s">
        <v>144</v>
      </c>
      <c r="B9" s="482">
        <v>33873</v>
      </c>
      <c r="C9" s="482">
        <v>29384</v>
      </c>
      <c r="D9" s="479">
        <f t="shared" si="0"/>
        <v>-13.2524429486612</v>
      </c>
      <c r="E9" s="478">
        <f t="shared" si="1"/>
        <v>-4489</v>
      </c>
      <c r="F9" s="483"/>
      <c r="G9" s="481" t="s">
        <v>26</v>
      </c>
      <c r="H9" s="482">
        <v>110186</v>
      </c>
      <c r="I9" s="482">
        <v>127485</v>
      </c>
      <c r="J9" s="482">
        <v>146986</v>
      </c>
      <c r="K9" s="479">
        <f t="shared" si="3"/>
        <v>33.3980723503893</v>
      </c>
      <c r="L9" s="478">
        <f t="shared" si="2"/>
        <v>36800</v>
      </c>
      <c r="M9" s="522"/>
      <c r="N9" s="524"/>
      <c r="O9" s="510"/>
      <c r="P9" s="510"/>
      <c r="Q9" s="510"/>
      <c r="R9" s="510"/>
      <c r="S9" s="510"/>
      <c r="T9" s="510"/>
      <c r="U9" s="510"/>
      <c r="V9" s="510"/>
      <c r="W9" s="510"/>
      <c r="X9" s="510"/>
      <c r="Y9" s="510"/>
      <c r="Z9" s="510"/>
      <c r="AA9" s="510"/>
      <c r="AB9" s="510"/>
      <c r="AC9" s="510"/>
      <c r="AD9" s="510"/>
      <c r="AE9" s="510"/>
      <c r="AF9" s="510"/>
      <c r="AG9" s="510"/>
      <c r="AH9" s="510"/>
      <c r="AI9" s="510"/>
      <c r="AJ9" s="510"/>
      <c r="AK9" s="510"/>
      <c r="AL9" s="510"/>
      <c r="AM9" s="510"/>
      <c r="AN9" s="510"/>
      <c r="AO9" s="510"/>
      <c r="AP9" s="510"/>
      <c r="AQ9" s="510"/>
      <c r="AR9" s="510"/>
      <c r="AS9" s="510"/>
      <c r="AT9" s="510"/>
      <c r="AU9" s="510"/>
      <c r="AV9" s="510"/>
      <c r="AW9" s="510"/>
      <c r="AX9" s="510"/>
      <c r="AY9" s="510"/>
      <c r="AZ9" s="510"/>
      <c r="BA9" s="510"/>
      <c r="BB9" s="510"/>
      <c r="BC9" s="510"/>
      <c r="BD9" s="510"/>
      <c r="BE9" s="510"/>
      <c r="BF9" s="510"/>
      <c r="BG9" s="510"/>
      <c r="BH9" s="510"/>
      <c r="BI9" s="510"/>
      <c r="BJ9" s="510"/>
      <c r="BK9" s="510"/>
      <c r="BL9" s="510"/>
      <c r="BM9" s="510"/>
      <c r="BN9" s="510"/>
      <c r="BO9" s="510"/>
      <c r="BP9" s="510"/>
      <c r="BQ9" s="510"/>
      <c r="BR9" s="510"/>
      <c r="BS9" s="510"/>
      <c r="BT9" s="510"/>
      <c r="BU9" s="510"/>
      <c r="BV9" s="510"/>
      <c r="BW9" s="510"/>
      <c r="BX9" s="510"/>
      <c r="BY9" s="510"/>
      <c r="BZ9" s="510"/>
      <c r="CA9" s="510"/>
      <c r="CB9" s="510"/>
      <c r="CC9" s="510"/>
      <c r="CD9" s="510"/>
      <c r="CE9" s="510"/>
      <c r="CF9" s="510"/>
      <c r="CG9" s="510"/>
      <c r="CH9" s="510"/>
      <c r="CI9" s="510"/>
      <c r="CJ9" s="510"/>
      <c r="CK9" s="510"/>
      <c r="CL9" s="510"/>
      <c r="CM9" s="510"/>
      <c r="CN9" s="510"/>
      <c r="CO9" s="510"/>
      <c r="CP9" s="510"/>
      <c r="CQ9" s="510"/>
      <c r="CR9" s="510"/>
      <c r="CS9" s="510"/>
      <c r="CT9" s="510"/>
      <c r="CU9" s="510"/>
      <c r="CV9" s="510"/>
      <c r="CW9" s="510"/>
      <c r="CX9" s="510"/>
      <c r="CY9" s="510"/>
      <c r="CZ9" s="510"/>
      <c r="DA9" s="510"/>
      <c r="DB9" s="510"/>
      <c r="DC9" s="510"/>
      <c r="DD9" s="510"/>
      <c r="DE9" s="510"/>
      <c r="DF9" s="510"/>
      <c r="DG9" s="510"/>
      <c r="DH9" s="510"/>
      <c r="DI9" s="510"/>
      <c r="DJ9" s="510"/>
      <c r="DK9" s="510"/>
      <c r="DL9" s="510"/>
      <c r="DM9" s="510"/>
      <c r="DN9" s="510"/>
      <c r="DO9" s="510"/>
      <c r="DP9" s="510"/>
      <c r="DQ9" s="510"/>
      <c r="DR9" s="510"/>
      <c r="DS9" s="510"/>
      <c r="DT9" s="510"/>
      <c r="DU9" s="510"/>
      <c r="DV9" s="510"/>
      <c r="DW9" s="510"/>
      <c r="DX9" s="510"/>
      <c r="DY9" s="510"/>
      <c r="DZ9" s="510"/>
      <c r="EA9" s="510"/>
      <c r="EB9" s="510"/>
      <c r="EC9" s="510"/>
      <c r="ED9" s="510"/>
      <c r="EE9" s="510"/>
      <c r="EF9" s="510"/>
      <c r="EG9" s="510"/>
      <c r="EH9" s="510"/>
      <c r="EI9" s="510"/>
      <c r="EJ9" s="510"/>
      <c r="EK9" s="510"/>
      <c r="EL9" s="510"/>
      <c r="EM9" s="510"/>
      <c r="EN9" s="510"/>
      <c r="EO9" s="510"/>
      <c r="EP9" s="510"/>
      <c r="EQ9" s="510"/>
      <c r="ER9" s="510"/>
      <c r="ES9" s="510"/>
      <c r="ET9" s="510"/>
      <c r="EU9" s="510"/>
      <c r="EV9" s="510"/>
      <c r="EW9" s="510"/>
      <c r="EX9" s="510"/>
      <c r="EY9" s="510"/>
      <c r="EZ9" s="510"/>
      <c r="FA9" s="510"/>
      <c r="FB9" s="510"/>
      <c r="FC9" s="510"/>
      <c r="FD9" s="510"/>
      <c r="FE9" s="510"/>
      <c r="FF9" s="510"/>
      <c r="FG9" s="510"/>
      <c r="FH9" s="510"/>
      <c r="FI9" s="510"/>
      <c r="FJ9" s="510"/>
      <c r="FK9" s="510"/>
      <c r="FL9" s="510"/>
      <c r="FM9" s="510"/>
      <c r="FN9" s="510"/>
      <c r="FO9" s="510"/>
      <c r="FP9" s="510"/>
      <c r="FQ9" s="510"/>
      <c r="FR9" s="510"/>
      <c r="FS9" s="510"/>
      <c r="FT9" s="510"/>
      <c r="FU9" s="510"/>
      <c r="FV9" s="510"/>
      <c r="FW9" s="510"/>
      <c r="FX9" s="510"/>
      <c r="FY9" s="510"/>
      <c r="FZ9" s="510"/>
      <c r="GA9" s="510"/>
      <c r="GB9" s="510"/>
      <c r="GC9" s="510"/>
      <c r="GD9" s="510"/>
      <c r="GE9" s="510"/>
      <c r="GF9" s="510"/>
      <c r="GG9" s="510"/>
      <c r="GH9" s="510"/>
      <c r="GI9" s="510"/>
      <c r="GJ9" s="510"/>
      <c r="GK9" s="510"/>
      <c r="GL9" s="510"/>
      <c r="GM9" s="510"/>
      <c r="GN9" s="510"/>
      <c r="GO9" s="510"/>
      <c r="GP9" s="510"/>
      <c r="GQ9" s="510"/>
      <c r="GR9" s="510"/>
      <c r="GS9" s="510"/>
      <c r="GT9" s="510"/>
      <c r="GU9" s="510"/>
      <c r="GV9" s="510"/>
      <c r="GW9" s="510"/>
      <c r="GX9" s="510"/>
      <c r="GY9" s="510"/>
      <c r="GZ9" s="510"/>
      <c r="HA9" s="510"/>
      <c r="HB9" s="510"/>
      <c r="HC9" s="510"/>
      <c r="HD9" s="510"/>
      <c r="HE9" s="510"/>
      <c r="HF9" s="510"/>
      <c r="HG9" s="510"/>
      <c r="HH9" s="510"/>
      <c r="HI9" s="510"/>
      <c r="HJ9" s="510"/>
      <c r="HK9" s="510"/>
      <c r="HL9" s="510"/>
      <c r="HM9" s="510"/>
      <c r="HN9" s="510"/>
      <c r="HO9" s="510"/>
      <c r="HP9" s="510"/>
      <c r="HQ9" s="510"/>
      <c r="HR9" s="510"/>
      <c r="HS9" s="510"/>
      <c r="HT9" s="510"/>
      <c r="HU9" s="510"/>
      <c r="HV9" s="510"/>
      <c r="HW9" s="510"/>
      <c r="HX9" s="510"/>
      <c r="HY9" s="510"/>
      <c r="HZ9" s="510"/>
      <c r="IA9" s="510"/>
      <c r="IB9" s="510"/>
      <c r="IC9" s="510"/>
      <c r="ID9" s="510"/>
      <c r="IE9" s="510"/>
      <c r="IF9" s="510"/>
      <c r="IG9" s="510"/>
      <c r="IH9" s="510"/>
      <c r="II9" s="510"/>
    </row>
    <row r="10" s="470" customFormat="1" ht="12" customHeight="1" spans="1:243">
      <c r="A10" s="484" t="s">
        <v>145</v>
      </c>
      <c r="B10" s="482">
        <v>27868</v>
      </c>
      <c r="C10" s="482">
        <v>20859</v>
      </c>
      <c r="D10" s="479">
        <f t="shared" si="0"/>
        <v>-25.1507104923209</v>
      </c>
      <c r="E10" s="478">
        <f t="shared" si="1"/>
        <v>-7009</v>
      </c>
      <c r="F10" s="483"/>
      <c r="G10" s="481" t="s">
        <v>28</v>
      </c>
      <c r="H10" s="482">
        <v>31337</v>
      </c>
      <c r="I10" s="478">
        <v>27680</v>
      </c>
      <c r="J10" s="482">
        <v>42002</v>
      </c>
      <c r="K10" s="479">
        <f t="shared" si="3"/>
        <v>34.0332514280244</v>
      </c>
      <c r="L10" s="478">
        <f t="shared" si="2"/>
        <v>10665</v>
      </c>
      <c r="M10" s="522"/>
      <c r="N10" s="524"/>
      <c r="O10" s="510"/>
      <c r="P10" s="510"/>
      <c r="Q10" s="510"/>
      <c r="R10" s="510"/>
      <c r="S10" s="510"/>
      <c r="T10" s="510"/>
      <c r="U10" s="510"/>
      <c r="V10" s="510"/>
      <c r="W10" s="510"/>
      <c r="X10" s="510"/>
      <c r="Y10" s="510"/>
      <c r="Z10" s="510"/>
      <c r="AA10" s="510"/>
      <c r="AB10" s="510"/>
      <c r="AC10" s="510"/>
      <c r="AD10" s="510"/>
      <c r="AE10" s="510"/>
      <c r="AF10" s="510"/>
      <c r="AG10" s="510"/>
      <c r="AH10" s="510"/>
      <c r="AI10" s="510"/>
      <c r="AJ10" s="510"/>
      <c r="AK10" s="510"/>
      <c r="AL10" s="510"/>
      <c r="AM10" s="510"/>
      <c r="AN10" s="510"/>
      <c r="AO10" s="510"/>
      <c r="AP10" s="510"/>
      <c r="AQ10" s="510"/>
      <c r="AR10" s="510"/>
      <c r="AS10" s="510"/>
      <c r="AT10" s="510"/>
      <c r="AU10" s="510"/>
      <c r="AV10" s="510"/>
      <c r="AW10" s="510"/>
      <c r="AX10" s="510"/>
      <c r="AY10" s="510"/>
      <c r="AZ10" s="510"/>
      <c r="BA10" s="510"/>
      <c r="BB10" s="510"/>
      <c r="BC10" s="510"/>
      <c r="BD10" s="510"/>
      <c r="BE10" s="510"/>
      <c r="BF10" s="510"/>
      <c r="BG10" s="510"/>
      <c r="BH10" s="510"/>
      <c r="BI10" s="510"/>
      <c r="BJ10" s="510"/>
      <c r="BK10" s="510"/>
      <c r="BL10" s="510"/>
      <c r="BM10" s="510"/>
      <c r="BN10" s="510"/>
      <c r="BO10" s="510"/>
      <c r="BP10" s="510"/>
      <c r="BQ10" s="510"/>
      <c r="BR10" s="510"/>
      <c r="BS10" s="510"/>
      <c r="BT10" s="510"/>
      <c r="BU10" s="510"/>
      <c r="BV10" s="510"/>
      <c r="BW10" s="510"/>
      <c r="BX10" s="510"/>
      <c r="BY10" s="510"/>
      <c r="BZ10" s="510"/>
      <c r="CA10" s="510"/>
      <c r="CB10" s="510"/>
      <c r="CC10" s="510"/>
      <c r="CD10" s="510"/>
      <c r="CE10" s="510"/>
      <c r="CF10" s="510"/>
      <c r="CG10" s="510"/>
      <c r="CH10" s="510"/>
      <c r="CI10" s="510"/>
      <c r="CJ10" s="510"/>
      <c r="CK10" s="510"/>
      <c r="CL10" s="510"/>
      <c r="CM10" s="510"/>
      <c r="CN10" s="510"/>
      <c r="CO10" s="510"/>
      <c r="CP10" s="510"/>
      <c r="CQ10" s="510"/>
      <c r="CR10" s="510"/>
      <c r="CS10" s="510"/>
      <c r="CT10" s="510"/>
      <c r="CU10" s="510"/>
      <c r="CV10" s="510"/>
      <c r="CW10" s="510"/>
      <c r="CX10" s="510"/>
      <c r="CY10" s="510"/>
      <c r="CZ10" s="510"/>
      <c r="DA10" s="510"/>
      <c r="DB10" s="510"/>
      <c r="DC10" s="510"/>
      <c r="DD10" s="510"/>
      <c r="DE10" s="510"/>
      <c r="DF10" s="510"/>
      <c r="DG10" s="510"/>
      <c r="DH10" s="510"/>
      <c r="DI10" s="510"/>
      <c r="DJ10" s="510"/>
      <c r="DK10" s="510"/>
      <c r="DL10" s="510"/>
      <c r="DM10" s="510"/>
      <c r="DN10" s="510"/>
      <c r="DO10" s="510"/>
      <c r="DP10" s="510"/>
      <c r="DQ10" s="510"/>
      <c r="DR10" s="510"/>
      <c r="DS10" s="510"/>
      <c r="DT10" s="510"/>
      <c r="DU10" s="510"/>
      <c r="DV10" s="510"/>
      <c r="DW10" s="510"/>
      <c r="DX10" s="510"/>
      <c r="DY10" s="510"/>
      <c r="DZ10" s="510"/>
      <c r="EA10" s="510"/>
      <c r="EB10" s="510"/>
      <c r="EC10" s="510"/>
      <c r="ED10" s="510"/>
      <c r="EE10" s="510"/>
      <c r="EF10" s="510"/>
      <c r="EG10" s="510"/>
      <c r="EH10" s="510"/>
      <c r="EI10" s="510"/>
      <c r="EJ10" s="510"/>
      <c r="EK10" s="510"/>
      <c r="EL10" s="510"/>
      <c r="EM10" s="510"/>
      <c r="EN10" s="510"/>
      <c r="EO10" s="510"/>
      <c r="EP10" s="510"/>
      <c r="EQ10" s="510"/>
      <c r="ER10" s="510"/>
      <c r="ES10" s="510"/>
      <c r="ET10" s="510"/>
      <c r="EU10" s="510"/>
      <c r="EV10" s="510"/>
      <c r="EW10" s="510"/>
      <c r="EX10" s="510"/>
      <c r="EY10" s="510"/>
      <c r="EZ10" s="510"/>
      <c r="FA10" s="510"/>
      <c r="FB10" s="510"/>
      <c r="FC10" s="510"/>
      <c r="FD10" s="510"/>
      <c r="FE10" s="510"/>
      <c r="FF10" s="510"/>
      <c r="FG10" s="510"/>
      <c r="FH10" s="510"/>
      <c r="FI10" s="510"/>
      <c r="FJ10" s="510"/>
      <c r="FK10" s="510"/>
      <c r="FL10" s="510"/>
      <c r="FM10" s="510"/>
      <c r="FN10" s="510"/>
      <c r="FO10" s="510"/>
      <c r="FP10" s="510"/>
      <c r="FQ10" s="510"/>
      <c r="FR10" s="510"/>
      <c r="FS10" s="510"/>
      <c r="FT10" s="510"/>
      <c r="FU10" s="510"/>
      <c r="FV10" s="510"/>
      <c r="FW10" s="510"/>
      <c r="FX10" s="510"/>
      <c r="FY10" s="510"/>
      <c r="FZ10" s="510"/>
      <c r="GA10" s="510"/>
      <c r="GB10" s="510"/>
      <c r="GC10" s="510"/>
      <c r="GD10" s="510"/>
      <c r="GE10" s="510"/>
      <c r="GF10" s="510"/>
      <c r="GG10" s="510"/>
      <c r="GH10" s="510"/>
      <c r="GI10" s="510"/>
      <c r="GJ10" s="510"/>
      <c r="GK10" s="510"/>
      <c r="GL10" s="510"/>
      <c r="GM10" s="510"/>
      <c r="GN10" s="510"/>
      <c r="GO10" s="510"/>
      <c r="GP10" s="510"/>
      <c r="GQ10" s="510"/>
      <c r="GR10" s="510"/>
      <c r="GS10" s="510"/>
      <c r="GT10" s="510"/>
      <c r="GU10" s="510"/>
      <c r="GV10" s="510"/>
      <c r="GW10" s="510"/>
      <c r="GX10" s="510"/>
      <c r="GY10" s="510"/>
      <c r="GZ10" s="510"/>
      <c r="HA10" s="510"/>
      <c r="HB10" s="510"/>
      <c r="HC10" s="510"/>
      <c r="HD10" s="510"/>
      <c r="HE10" s="510"/>
      <c r="HF10" s="510"/>
      <c r="HG10" s="510"/>
      <c r="HH10" s="510"/>
      <c r="HI10" s="510"/>
      <c r="HJ10" s="510"/>
      <c r="HK10" s="510"/>
      <c r="HL10" s="510"/>
      <c r="HM10" s="510"/>
      <c r="HN10" s="510"/>
      <c r="HO10" s="510"/>
      <c r="HP10" s="510"/>
      <c r="HQ10" s="510"/>
      <c r="HR10" s="510"/>
      <c r="HS10" s="510"/>
      <c r="HT10" s="510"/>
      <c r="HU10" s="510"/>
      <c r="HV10" s="510"/>
      <c r="HW10" s="510"/>
      <c r="HX10" s="510"/>
      <c r="HY10" s="510"/>
      <c r="HZ10" s="510"/>
      <c r="IA10" s="510"/>
      <c r="IB10" s="510"/>
      <c r="IC10" s="510"/>
      <c r="ID10" s="510"/>
      <c r="IE10" s="510"/>
      <c r="IF10" s="510"/>
      <c r="IG10" s="510"/>
      <c r="IH10" s="510"/>
      <c r="II10" s="510"/>
    </row>
    <row r="11" s="470" customFormat="1" ht="12" customHeight="1" spans="1:243">
      <c r="A11" s="484" t="s">
        <v>146</v>
      </c>
      <c r="B11" s="482">
        <v>30615</v>
      </c>
      <c r="C11" s="482">
        <v>34410</v>
      </c>
      <c r="D11" s="479">
        <f t="shared" si="0"/>
        <v>12.3958843704067</v>
      </c>
      <c r="E11" s="478">
        <f t="shared" si="1"/>
        <v>3795</v>
      </c>
      <c r="F11" s="483"/>
      <c r="G11" s="481" t="s">
        <v>30</v>
      </c>
      <c r="H11" s="482">
        <v>39448</v>
      </c>
      <c r="I11" s="482">
        <v>40560</v>
      </c>
      <c r="J11" s="482">
        <v>67573</v>
      </c>
      <c r="K11" s="479">
        <f t="shared" si="3"/>
        <v>71.2963901845467</v>
      </c>
      <c r="L11" s="478">
        <f t="shared" si="2"/>
        <v>28125</v>
      </c>
      <c r="M11" s="522"/>
      <c r="N11" s="524"/>
      <c r="O11" s="510"/>
      <c r="P11" s="510"/>
      <c r="Q11" s="510"/>
      <c r="R11" s="510"/>
      <c r="S11" s="510"/>
      <c r="T11" s="510"/>
      <c r="U11" s="510"/>
      <c r="V11" s="510"/>
      <c r="W11" s="510"/>
      <c r="X11" s="510"/>
      <c r="Y11" s="510"/>
      <c r="Z11" s="510"/>
      <c r="AA11" s="510"/>
      <c r="AB11" s="510"/>
      <c r="AC11" s="510"/>
      <c r="AD11" s="510"/>
      <c r="AE11" s="510"/>
      <c r="AF11" s="510"/>
      <c r="AG11" s="510"/>
      <c r="AH11" s="510"/>
      <c r="AI11" s="510"/>
      <c r="AJ11" s="510"/>
      <c r="AK11" s="510"/>
      <c r="AL11" s="510"/>
      <c r="AM11" s="510"/>
      <c r="AN11" s="510"/>
      <c r="AO11" s="510"/>
      <c r="AP11" s="510"/>
      <c r="AQ11" s="510"/>
      <c r="AR11" s="510"/>
      <c r="AS11" s="510"/>
      <c r="AT11" s="510"/>
      <c r="AU11" s="510"/>
      <c r="AV11" s="510"/>
      <c r="AW11" s="510"/>
      <c r="AX11" s="510"/>
      <c r="AY11" s="510"/>
      <c r="AZ11" s="510"/>
      <c r="BA11" s="510"/>
      <c r="BB11" s="510"/>
      <c r="BC11" s="510"/>
      <c r="BD11" s="510"/>
      <c r="BE11" s="510"/>
      <c r="BF11" s="510"/>
      <c r="BG11" s="510"/>
      <c r="BH11" s="510"/>
      <c r="BI11" s="510"/>
      <c r="BJ11" s="510"/>
      <c r="BK11" s="510"/>
      <c r="BL11" s="510"/>
      <c r="BM11" s="510"/>
      <c r="BN11" s="510"/>
      <c r="BO11" s="510"/>
      <c r="BP11" s="510"/>
      <c r="BQ11" s="510"/>
      <c r="BR11" s="510"/>
      <c r="BS11" s="510"/>
      <c r="BT11" s="510"/>
      <c r="BU11" s="510"/>
      <c r="BV11" s="510"/>
      <c r="BW11" s="510"/>
      <c r="BX11" s="510"/>
      <c r="BY11" s="510"/>
      <c r="BZ11" s="510"/>
      <c r="CA11" s="510"/>
      <c r="CB11" s="510"/>
      <c r="CC11" s="510"/>
      <c r="CD11" s="510"/>
      <c r="CE11" s="510"/>
      <c r="CF11" s="510"/>
      <c r="CG11" s="510"/>
      <c r="CH11" s="510"/>
      <c r="CI11" s="510"/>
      <c r="CJ11" s="510"/>
      <c r="CK11" s="510"/>
      <c r="CL11" s="510"/>
      <c r="CM11" s="510"/>
      <c r="CN11" s="510"/>
      <c r="CO11" s="510"/>
      <c r="CP11" s="510"/>
      <c r="CQ11" s="510"/>
      <c r="CR11" s="510"/>
      <c r="CS11" s="510"/>
      <c r="CT11" s="510"/>
      <c r="CU11" s="510"/>
      <c r="CV11" s="510"/>
      <c r="CW11" s="510"/>
      <c r="CX11" s="510"/>
      <c r="CY11" s="510"/>
      <c r="CZ11" s="510"/>
      <c r="DA11" s="510"/>
      <c r="DB11" s="510"/>
      <c r="DC11" s="510"/>
      <c r="DD11" s="510"/>
      <c r="DE11" s="510"/>
      <c r="DF11" s="510"/>
      <c r="DG11" s="510"/>
      <c r="DH11" s="510"/>
      <c r="DI11" s="510"/>
      <c r="DJ11" s="510"/>
      <c r="DK11" s="510"/>
      <c r="DL11" s="510"/>
      <c r="DM11" s="510"/>
      <c r="DN11" s="510"/>
      <c r="DO11" s="510"/>
      <c r="DP11" s="510"/>
      <c r="DQ11" s="510"/>
      <c r="DR11" s="510"/>
      <c r="DS11" s="510"/>
      <c r="DT11" s="510"/>
      <c r="DU11" s="510"/>
      <c r="DV11" s="510"/>
      <c r="DW11" s="510"/>
      <c r="DX11" s="510"/>
      <c r="DY11" s="510"/>
      <c r="DZ11" s="510"/>
      <c r="EA11" s="510"/>
      <c r="EB11" s="510"/>
      <c r="EC11" s="510"/>
      <c r="ED11" s="510"/>
      <c r="EE11" s="510"/>
      <c r="EF11" s="510"/>
      <c r="EG11" s="510"/>
      <c r="EH11" s="510"/>
      <c r="EI11" s="510"/>
      <c r="EJ11" s="510"/>
      <c r="EK11" s="510"/>
      <c r="EL11" s="510"/>
      <c r="EM11" s="510"/>
      <c r="EN11" s="510"/>
      <c r="EO11" s="510"/>
      <c r="EP11" s="510"/>
      <c r="EQ11" s="510"/>
      <c r="ER11" s="510"/>
      <c r="ES11" s="510"/>
      <c r="ET11" s="510"/>
      <c r="EU11" s="510"/>
      <c r="EV11" s="510"/>
      <c r="EW11" s="510"/>
      <c r="EX11" s="510"/>
      <c r="EY11" s="510"/>
      <c r="EZ11" s="510"/>
      <c r="FA11" s="510"/>
      <c r="FB11" s="510"/>
      <c r="FC11" s="510"/>
      <c r="FD11" s="510"/>
      <c r="FE11" s="510"/>
      <c r="FF11" s="510"/>
      <c r="FG11" s="510"/>
      <c r="FH11" s="510"/>
      <c r="FI11" s="510"/>
      <c r="FJ11" s="510"/>
      <c r="FK11" s="510"/>
      <c r="FL11" s="510"/>
      <c r="FM11" s="510"/>
      <c r="FN11" s="510"/>
      <c r="FO11" s="510"/>
      <c r="FP11" s="510"/>
      <c r="FQ11" s="510"/>
      <c r="FR11" s="510"/>
      <c r="FS11" s="510"/>
      <c r="FT11" s="510"/>
      <c r="FU11" s="510"/>
      <c r="FV11" s="510"/>
      <c r="FW11" s="510"/>
      <c r="FX11" s="510"/>
      <c r="FY11" s="510"/>
      <c r="FZ11" s="510"/>
      <c r="GA11" s="510"/>
      <c r="GB11" s="510"/>
      <c r="GC11" s="510"/>
      <c r="GD11" s="510"/>
      <c r="GE11" s="510"/>
      <c r="GF11" s="510"/>
      <c r="GG11" s="510"/>
      <c r="GH11" s="510"/>
      <c r="GI11" s="510"/>
      <c r="GJ11" s="510"/>
      <c r="GK11" s="510"/>
      <c r="GL11" s="510"/>
      <c r="GM11" s="510"/>
      <c r="GN11" s="510"/>
      <c r="GO11" s="510"/>
      <c r="GP11" s="510"/>
      <c r="GQ11" s="510"/>
      <c r="GR11" s="510"/>
      <c r="GS11" s="510"/>
      <c r="GT11" s="510"/>
      <c r="GU11" s="510"/>
      <c r="GV11" s="510"/>
      <c r="GW11" s="510"/>
      <c r="GX11" s="510"/>
      <c r="GY11" s="510"/>
      <c r="GZ11" s="510"/>
      <c r="HA11" s="510"/>
      <c r="HB11" s="510"/>
      <c r="HC11" s="510"/>
      <c r="HD11" s="510"/>
      <c r="HE11" s="510"/>
      <c r="HF11" s="510"/>
      <c r="HG11" s="510"/>
      <c r="HH11" s="510"/>
      <c r="HI11" s="510"/>
      <c r="HJ11" s="510"/>
      <c r="HK11" s="510"/>
      <c r="HL11" s="510"/>
      <c r="HM11" s="510"/>
      <c r="HN11" s="510"/>
      <c r="HO11" s="510"/>
      <c r="HP11" s="510"/>
      <c r="HQ11" s="510"/>
      <c r="HR11" s="510"/>
      <c r="HS11" s="510"/>
      <c r="HT11" s="510"/>
      <c r="HU11" s="510"/>
      <c r="HV11" s="510"/>
      <c r="HW11" s="510"/>
      <c r="HX11" s="510"/>
      <c r="HY11" s="510"/>
      <c r="HZ11" s="510"/>
      <c r="IA11" s="510"/>
      <c r="IB11" s="510"/>
      <c r="IC11" s="510"/>
      <c r="ID11" s="510"/>
      <c r="IE11" s="510"/>
      <c r="IF11" s="510"/>
      <c r="IG11" s="510"/>
      <c r="IH11" s="510"/>
      <c r="II11" s="510"/>
    </row>
    <row r="12" s="470" customFormat="1" ht="12" customHeight="1" spans="1:243">
      <c r="A12" s="484" t="s">
        <v>147</v>
      </c>
      <c r="B12" s="482">
        <v>45289</v>
      </c>
      <c r="C12" s="482">
        <v>40539</v>
      </c>
      <c r="D12" s="479">
        <f t="shared" si="0"/>
        <v>-10.4881980171786</v>
      </c>
      <c r="E12" s="478">
        <f t="shared" si="1"/>
        <v>-4750</v>
      </c>
      <c r="F12" s="483"/>
      <c r="G12" s="481" t="s">
        <v>32</v>
      </c>
      <c r="H12" s="482">
        <v>118072</v>
      </c>
      <c r="I12" s="482">
        <v>135742</v>
      </c>
      <c r="J12" s="482">
        <v>182124</v>
      </c>
      <c r="K12" s="479">
        <f t="shared" si="3"/>
        <v>54.2482553018497</v>
      </c>
      <c r="L12" s="478">
        <f t="shared" si="2"/>
        <v>64052</v>
      </c>
      <c r="M12" s="522"/>
      <c r="N12" s="524"/>
      <c r="O12" s="510"/>
      <c r="P12" s="510"/>
      <c r="Q12" s="510"/>
      <c r="R12" s="510"/>
      <c r="S12" s="510"/>
      <c r="T12" s="510"/>
      <c r="U12" s="510"/>
      <c r="V12" s="510"/>
      <c r="W12" s="510"/>
      <c r="X12" s="510"/>
      <c r="Y12" s="510"/>
      <c r="Z12" s="510"/>
      <c r="AA12" s="510"/>
      <c r="AB12" s="510"/>
      <c r="AC12" s="510"/>
      <c r="AD12" s="510"/>
      <c r="AE12" s="510"/>
      <c r="AF12" s="510"/>
      <c r="AG12" s="510"/>
      <c r="AH12" s="510"/>
      <c r="AI12" s="510"/>
      <c r="AJ12" s="510"/>
      <c r="AK12" s="510"/>
      <c r="AL12" s="510"/>
      <c r="AM12" s="510"/>
      <c r="AN12" s="510"/>
      <c r="AO12" s="510"/>
      <c r="AP12" s="510"/>
      <c r="AQ12" s="510"/>
      <c r="AR12" s="510"/>
      <c r="AS12" s="510"/>
      <c r="AT12" s="510"/>
      <c r="AU12" s="510"/>
      <c r="AV12" s="510"/>
      <c r="AW12" s="510"/>
      <c r="AX12" s="510"/>
      <c r="AY12" s="510"/>
      <c r="AZ12" s="510"/>
      <c r="BA12" s="510"/>
      <c r="BB12" s="510"/>
      <c r="BC12" s="510"/>
      <c r="BD12" s="510"/>
      <c r="BE12" s="510"/>
      <c r="BF12" s="510"/>
      <c r="BG12" s="510"/>
      <c r="BH12" s="510"/>
      <c r="BI12" s="510"/>
      <c r="BJ12" s="510"/>
      <c r="BK12" s="510"/>
      <c r="BL12" s="510"/>
      <c r="BM12" s="510"/>
      <c r="BN12" s="510"/>
      <c r="BO12" s="510"/>
      <c r="BP12" s="510"/>
      <c r="BQ12" s="510"/>
      <c r="BR12" s="510"/>
      <c r="BS12" s="510"/>
      <c r="BT12" s="510"/>
      <c r="BU12" s="510"/>
      <c r="BV12" s="510"/>
      <c r="BW12" s="510"/>
      <c r="BX12" s="510"/>
      <c r="BY12" s="510"/>
      <c r="BZ12" s="510"/>
      <c r="CA12" s="510"/>
      <c r="CB12" s="510"/>
      <c r="CC12" s="510"/>
      <c r="CD12" s="510"/>
      <c r="CE12" s="510"/>
      <c r="CF12" s="510"/>
      <c r="CG12" s="510"/>
      <c r="CH12" s="510"/>
      <c r="CI12" s="510"/>
      <c r="CJ12" s="510"/>
      <c r="CK12" s="510"/>
      <c r="CL12" s="510"/>
      <c r="CM12" s="510"/>
      <c r="CN12" s="510"/>
      <c r="CO12" s="510"/>
      <c r="CP12" s="510"/>
      <c r="CQ12" s="510"/>
      <c r="CR12" s="510"/>
      <c r="CS12" s="510"/>
      <c r="CT12" s="510"/>
      <c r="CU12" s="510"/>
      <c r="CV12" s="510"/>
      <c r="CW12" s="510"/>
      <c r="CX12" s="510"/>
      <c r="CY12" s="510"/>
      <c r="CZ12" s="510"/>
      <c r="DA12" s="510"/>
      <c r="DB12" s="510"/>
      <c r="DC12" s="510"/>
      <c r="DD12" s="510"/>
      <c r="DE12" s="510"/>
      <c r="DF12" s="510"/>
      <c r="DG12" s="510"/>
      <c r="DH12" s="510"/>
      <c r="DI12" s="510"/>
      <c r="DJ12" s="510"/>
      <c r="DK12" s="510"/>
      <c r="DL12" s="510"/>
      <c r="DM12" s="510"/>
      <c r="DN12" s="510"/>
      <c r="DO12" s="510"/>
      <c r="DP12" s="510"/>
      <c r="DQ12" s="510"/>
      <c r="DR12" s="510"/>
      <c r="DS12" s="510"/>
      <c r="DT12" s="510"/>
      <c r="DU12" s="510"/>
      <c r="DV12" s="510"/>
      <c r="DW12" s="510"/>
      <c r="DX12" s="510"/>
      <c r="DY12" s="510"/>
      <c r="DZ12" s="510"/>
      <c r="EA12" s="510"/>
      <c r="EB12" s="510"/>
      <c r="EC12" s="510"/>
      <c r="ED12" s="510"/>
      <c r="EE12" s="510"/>
      <c r="EF12" s="510"/>
      <c r="EG12" s="510"/>
      <c r="EH12" s="510"/>
      <c r="EI12" s="510"/>
      <c r="EJ12" s="510"/>
      <c r="EK12" s="510"/>
      <c r="EL12" s="510"/>
      <c r="EM12" s="510"/>
      <c r="EN12" s="510"/>
      <c r="EO12" s="510"/>
      <c r="EP12" s="510"/>
      <c r="EQ12" s="510"/>
      <c r="ER12" s="510"/>
      <c r="ES12" s="510"/>
      <c r="ET12" s="510"/>
      <c r="EU12" s="510"/>
      <c r="EV12" s="510"/>
      <c r="EW12" s="510"/>
      <c r="EX12" s="510"/>
      <c r="EY12" s="510"/>
      <c r="EZ12" s="510"/>
      <c r="FA12" s="510"/>
      <c r="FB12" s="510"/>
      <c r="FC12" s="510"/>
      <c r="FD12" s="510"/>
      <c r="FE12" s="510"/>
      <c r="FF12" s="510"/>
      <c r="FG12" s="510"/>
      <c r="FH12" s="510"/>
      <c r="FI12" s="510"/>
      <c r="FJ12" s="510"/>
      <c r="FK12" s="510"/>
      <c r="FL12" s="510"/>
      <c r="FM12" s="510"/>
      <c r="FN12" s="510"/>
      <c r="FO12" s="510"/>
      <c r="FP12" s="510"/>
      <c r="FQ12" s="510"/>
      <c r="FR12" s="510"/>
      <c r="FS12" s="510"/>
      <c r="FT12" s="510"/>
      <c r="FU12" s="510"/>
      <c r="FV12" s="510"/>
      <c r="FW12" s="510"/>
      <c r="FX12" s="510"/>
      <c r="FY12" s="510"/>
      <c r="FZ12" s="510"/>
      <c r="GA12" s="510"/>
      <c r="GB12" s="510"/>
      <c r="GC12" s="510"/>
      <c r="GD12" s="510"/>
      <c r="GE12" s="510"/>
      <c r="GF12" s="510"/>
      <c r="GG12" s="510"/>
      <c r="GH12" s="510"/>
      <c r="GI12" s="510"/>
      <c r="GJ12" s="510"/>
      <c r="GK12" s="510"/>
      <c r="GL12" s="510"/>
      <c r="GM12" s="510"/>
      <c r="GN12" s="510"/>
      <c r="GO12" s="510"/>
      <c r="GP12" s="510"/>
      <c r="GQ12" s="510"/>
      <c r="GR12" s="510"/>
      <c r="GS12" s="510"/>
      <c r="GT12" s="510"/>
      <c r="GU12" s="510"/>
      <c r="GV12" s="510"/>
      <c r="GW12" s="510"/>
      <c r="GX12" s="510"/>
      <c r="GY12" s="510"/>
      <c r="GZ12" s="510"/>
      <c r="HA12" s="510"/>
      <c r="HB12" s="510"/>
      <c r="HC12" s="510"/>
      <c r="HD12" s="510"/>
      <c r="HE12" s="510"/>
      <c r="HF12" s="510"/>
      <c r="HG12" s="510"/>
      <c r="HH12" s="510"/>
      <c r="HI12" s="510"/>
      <c r="HJ12" s="510"/>
      <c r="HK12" s="510"/>
      <c r="HL12" s="510"/>
      <c r="HM12" s="510"/>
      <c r="HN12" s="510"/>
      <c r="HO12" s="510"/>
      <c r="HP12" s="510"/>
      <c r="HQ12" s="510"/>
      <c r="HR12" s="510"/>
      <c r="HS12" s="510"/>
      <c r="HT12" s="510"/>
      <c r="HU12" s="510"/>
      <c r="HV12" s="510"/>
      <c r="HW12" s="510"/>
      <c r="HX12" s="510"/>
      <c r="HY12" s="510"/>
      <c r="HZ12" s="510"/>
      <c r="IA12" s="510"/>
      <c r="IB12" s="510"/>
      <c r="IC12" s="510"/>
      <c r="ID12" s="510"/>
      <c r="IE12" s="510"/>
      <c r="IF12" s="510"/>
      <c r="IG12" s="510"/>
      <c r="IH12" s="510"/>
      <c r="II12" s="510"/>
    </row>
    <row r="13" s="470" customFormat="1" ht="12" customHeight="1" spans="1:243">
      <c r="A13" s="484" t="s">
        <v>148</v>
      </c>
      <c r="B13" s="482">
        <v>14617</v>
      </c>
      <c r="C13" s="482">
        <v>14420</v>
      </c>
      <c r="D13" s="479">
        <f t="shared" si="0"/>
        <v>-1.34774577546692</v>
      </c>
      <c r="E13" s="478">
        <f t="shared" si="1"/>
        <v>-197</v>
      </c>
      <c r="F13" s="483"/>
      <c r="G13" s="485" t="s">
        <v>34</v>
      </c>
      <c r="H13" s="482">
        <v>28407</v>
      </c>
      <c r="I13" s="482">
        <v>32783</v>
      </c>
      <c r="J13" s="482">
        <v>73098</v>
      </c>
      <c r="K13" s="479">
        <f t="shared" si="3"/>
        <v>157.323899038969</v>
      </c>
      <c r="L13" s="478">
        <f t="shared" si="2"/>
        <v>44691</v>
      </c>
      <c r="M13" s="522"/>
      <c r="N13" s="524"/>
      <c r="O13" s="510"/>
      <c r="P13" s="510"/>
      <c r="Q13" s="510"/>
      <c r="R13" s="510"/>
      <c r="S13" s="510"/>
      <c r="T13" s="510"/>
      <c r="U13" s="510"/>
      <c r="V13" s="510"/>
      <c r="W13" s="510"/>
      <c r="X13" s="510"/>
      <c r="Y13" s="510"/>
      <c r="Z13" s="510"/>
      <c r="AA13" s="510"/>
      <c r="AB13" s="510"/>
      <c r="AC13" s="510"/>
      <c r="AD13" s="510"/>
      <c r="AE13" s="510"/>
      <c r="AF13" s="510"/>
      <c r="AG13" s="510"/>
      <c r="AH13" s="510"/>
      <c r="AI13" s="510"/>
      <c r="AJ13" s="510"/>
      <c r="AK13" s="510"/>
      <c r="AL13" s="510"/>
      <c r="AM13" s="510"/>
      <c r="AN13" s="510"/>
      <c r="AO13" s="510"/>
      <c r="AP13" s="510"/>
      <c r="AQ13" s="510"/>
      <c r="AR13" s="510"/>
      <c r="AS13" s="510"/>
      <c r="AT13" s="510"/>
      <c r="AU13" s="510"/>
      <c r="AV13" s="510"/>
      <c r="AW13" s="510"/>
      <c r="AX13" s="510"/>
      <c r="AY13" s="510"/>
      <c r="AZ13" s="510"/>
      <c r="BA13" s="510"/>
      <c r="BB13" s="510"/>
      <c r="BC13" s="510"/>
      <c r="BD13" s="510"/>
      <c r="BE13" s="510"/>
      <c r="BF13" s="510"/>
      <c r="BG13" s="510"/>
      <c r="BH13" s="510"/>
      <c r="BI13" s="510"/>
      <c r="BJ13" s="510"/>
      <c r="BK13" s="510"/>
      <c r="BL13" s="510"/>
      <c r="BM13" s="510"/>
      <c r="BN13" s="510"/>
      <c r="BO13" s="510"/>
      <c r="BP13" s="510"/>
      <c r="BQ13" s="510"/>
      <c r="BR13" s="510"/>
      <c r="BS13" s="510"/>
      <c r="BT13" s="510"/>
      <c r="BU13" s="510"/>
      <c r="BV13" s="510"/>
      <c r="BW13" s="510"/>
      <c r="BX13" s="510"/>
      <c r="BY13" s="510"/>
      <c r="BZ13" s="510"/>
      <c r="CA13" s="510"/>
      <c r="CB13" s="510"/>
      <c r="CC13" s="510"/>
      <c r="CD13" s="510"/>
      <c r="CE13" s="510"/>
      <c r="CF13" s="510"/>
      <c r="CG13" s="510"/>
      <c r="CH13" s="510"/>
      <c r="CI13" s="510"/>
      <c r="CJ13" s="510"/>
      <c r="CK13" s="510"/>
      <c r="CL13" s="510"/>
      <c r="CM13" s="510"/>
      <c r="CN13" s="510"/>
      <c r="CO13" s="510"/>
      <c r="CP13" s="510"/>
      <c r="CQ13" s="510"/>
      <c r="CR13" s="510"/>
      <c r="CS13" s="510"/>
      <c r="CT13" s="510"/>
      <c r="CU13" s="510"/>
      <c r="CV13" s="510"/>
      <c r="CW13" s="510"/>
      <c r="CX13" s="510"/>
      <c r="CY13" s="510"/>
      <c r="CZ13" s="510"/>
      <c r="DA13" s="510"/>
      <c r="DB13" s="510"/>
      <c r="DC13" s="510"/>
      <c r="DD13" s="510"/>
      <c r="DE13" s="510"/>
      <c r="DF13" s="510"/>
      <c r="DG13" s="510"/>
      <c r="DH13" s="510"/>
      <c r="DI13" s="510"/>
      <c r="DJ13" s="510"/>
      <c r="DK13" s="510"/>
      <c r="DL13" s="510"/>
      <c r="DM13" s="510"/>
      <c r="DN13" s="510"/>
      <c r="DO13" s="510"/>
      <c r="DP13" s="510"/>
      <c r="DQ13" s="510"/>
      <c r="DR13" s="510"/>
      <c r="DS13" s="510"/>
      <c r="DT13" s="510"/>
      <c r="DU13" s="510"/>
      <c r="DV13" s="510"/>
      <c r="DW13" s="510"/>
      <c r="DX13" s="510"/>
      <c r="DY13" s="510"/>
      <c r="DZ13" s="510"/>
      <c r="EA13" s="510"/>
      <c r="EB13" s="510"/>
      <c r="EC13" s="510"/>
      <c r="ED13" s="510"/>
      <c r="EE13" s="510"/>
      <c r="EF13" s="510"/>
      <c r="EG13" s="510"/>
      <c r="EH13" s="510"/>
      <c r="EI13" s="510"/>
      <c r="EJ13" s="510"/>
      <c r="EK13" s="510"/>
      <c r="EL13" s="510"/>
      <c r="EM13" s="510"/>
      <c r="EN13" s="510"/>
      <c r="EO13" s="510"/>
      <c r="EP13" s="510"/>
      <c r="EQ13" s="510"/>
      <c r="ER13" s="510"/>
      <c r="ES13" s="510"/>
      <c r="ET13" s="510"/>
      <c r="EU13" s="510"/>
      <c r="EV13" s="510"/>
      <c r="EW13" s="510"/>
      <c r="EX13" s="510"/>
      <c r="EY13" s="510"/>
      <c r="EZ13" s="510"/>
      <c r="FA13" s="510"/>
      <c r="FB13" s="510"/>
      <c r="FC13" s="510"/>
      <c r="FD13" s="510"/>
      <c r="FE13" s="510"/>
      <c r="FF13" s="510"/>
      <c r="FG13" s="510"/>
      <c r="FH13" s="510"/>
      <c r="FI13" s="510"/>
      <c r="FJ13" s="510"/>
      <c r="FK13" s="510"/>
      <c r="FL13" s="510"/>
      <c r="FM13" s="510"/>
      <c r="FN13" s="510"/>
      <c r="FO13" s="510"/>
      <c r="FP13" s="510"/>
      <c r="FQ13" s="510"/>
      <c r="FR13" s="510"/>
      <c r="FS13" s="510"/>
      <c r="FT13" s="510"/>
      <c r="FU13" s="510"/>
      <c r="FV13" s="510"/>
      <c r="FW13" s="510"/>
      <c r="FX13" s="510"/>
      <c r="FY13" s="510"/>
      <c r="FZ13" s="510"/>
      <c r="GA13" s="510"/>
      <c r="GB13" s="510"/>
      <c r="GC13" s="510"/>
      <c r="GD13" s="510"/>
      <c r="GE13" s="510"/>
      <c r="GF13" s="510"/>
      <c r="GG13" s="510"/>
      <c r="GH13" s="510"/>
      <c r="GI13" s="510"/>
      <c r="GJ13" s="510"/>
      <c r="GK13" s="510"/>
      <c r="GL13" s="510"/>
      <c r="GM13" s="510"/>
      <c r="GN13" s="510"/>
      <c r="GO13" s="510"/>
      <c r="GP13" s="510"/>
      <c r="GQ13" s="510"/>
      <c r="GR13" s="510"/>
      <c r="GS13" s="510"/>
      <c r="GT13" s="510"/>
      <c r="GU13" s="510"/>
      <c r="GV13" s="510"/>
      <c r="GW13" s="510"/>
      <c r="GX13" s="510"/>
      <c r="GY13" s="510"/>
      <c r="GZ13" s="510"/>
      <c r="HA13" s="510"/>
      <c r="HB13" s="510"/>
      <c r="HC13" s="510"/>
      <c r="HD13" s="510"/>
      <c r="HE13" s="510"/>
      <c r="HF13" s="510"/>
      <c r="HG13" s="510"/>
      <c r="HH13" s="510"/>
      <c r="HI13" s="510"/>
      <c r="HJ13" s="510"/>
      <c r="HK13" s="510"/>
      <c r="HL13" s="510"/>
      <c r="HM13" s="510"/>
      <c r="HN13" s="510"/>
      <c r="HO13" s="510"/>
      <c r="HP13" s="510"/>
      <c r="HQ13" s="510"/>
      <c r="HR13" s="510"/>
      <c r="HS13" s="510"/>
      <c r="HT13" s="510"/>
      <c r="HU13" s="510"/>
      <c r="HV13" s="510"/>
      <c r="HW13" s="510"/>
      <c r="HX13" s="510"/>
      <c r="HY13" s="510"/>
      <c r="HZ13" s="510"/>
      <c r="IA13" s="510"/>
      <c r="IB13" s="510"/>
      <c r="IC13" s="510"/>
      <c r="ID13" s="510"/>
      <c r="IE13" s="510"/>
      <c r="IF13" s="510"/>
      <c r="IG13" s="510"/>
      <c r="IH13" s="510"/>
      <c r="II13" s="510"/>
    </row>
    <row r="14" s="470" customFormat="1" ht="12" customHeight="1" spans="1:243">
      <c r="A14" s="484" t="s">
        <v>149</v>
      </c>
      <c r="B14" s="482">
        <v>13522</v>
      </c>
      <c r="C14" s="482">
        <v>11611</v>
      </c>
      <c r="D14" s="479">
        <f t="shared" si="0"/>
        <v>-14.1325247744417</v>
      </c>
      <c r="E14" s="478">
        <f t="shared" si="1"/>
        <v>-1911</v>
      </c>
      <c r="F14" s="483"/>
      <c r="G14" s="481" t="s">
        <v>36</v>
      </c>
      <c r="H14" s="482">
        <v>33432</v>
      </c>
      <c r="I14" s="482">
        <v>26595</v>
      </c>
      <c r="J14" s="482">
        <v>36705</v>
      </c>
      <c r="K14" s="479">
        <f t="shared" si="3"/>
        <v>9.79002153625269</v>
      </c>
      <c r="L14" s="478">
        <f t="shared" si="2"/>
        <v>3273</v>
      </c>
      <c r="M14" s="522"/>
      <c r="N14" s="524"/>
      <c r="O14" s="510"/>
      <c r="P14" s="510"/>
      <c r="Q14" s="510"/>
      <c r="R14" s="510"/>
      <c r="S14" s="510"/>
      <c r="T14" s="510"/>
      <c r="U14" s="510"/>
      <c r="V14" s="510"/>
      <c r="W14" s="510"/>
      <c r="X14" s="510"/>
      <c r="Y14" s="510"/>
      <c r="Z14" s="510"/>
      <c r="AA14" s="510"/>
      <c r="AB14" s="510"/>
      <c r="AC14" s="510"/>
      <c r="AD14" s="510"/>
      <c r="AE14" s="510"/>
      <c r="AF14" s="510"/>
      <c r="AG14" s="510"/>
      <c r="AH14" s="510"/>
      <c r="AI14" s="510"/>
      <c r="AJ14" s="510"/>
      <c r="AK14" s="510"/>
      <c r="AL14" s="510"/>
      <c r="AM14" s="510"/>
      <c r="AN14" s="510"/>
      <c r="AO14" s="510"/>
      <c r="AP14" s="510"/>
      <c r="AQ14" s="510"/>
      <c r="AR14" s="510"/>
      <c r="AS14" s="510"/>
      <c r="AT14" s="510"/>
      <c r="AU14" s="510"/>
      <c r="AV14" s="510"/>
      <c r="AW14" s="510"/>
      <c r="AX14" s="510"/>
      <c r="AY14" s="510"/>
      <c r="AZ14" s="510"/>
      <c r="BA14" s="510"/>
      <c r="BB14" s="510"/>
      <c r="BC14" s="510"/>
      <c r="BD14" s="510"/>
      <c r="BE14" s="510"/>
      <c r="BF14" s="510"/>
      <c r="BG14" s="510"/>
      <c r="BH14" s="510"/>
      <c r="BI14" s="510"/>
      <c r="BJ14" s="510"/>
      <c r="BK14" s="510"/>
      <c r="BL14" s="510"/>
      <c r="BM14" s="510"/>
      <c r="BN14" s="510"/>
      <c r="BO14" s="510"/>
      <c r="BP14" s="510"/>
      <c r="BQ14" s="510"/>
      <c r="BR14" s="510"/>
      <c r="BS14" s="510"/>
      <c r="BT14" s="510"/>
      <c r="BU14" s="510"/>
      <c r="BV14" s="510"/>
      <c r="BW14" s="510"/>
      <c r="BX14" s="510"/>
      <c r="BY14" s="510"/>
      <c r="BZ14" s="510"/>
      <c r="CA14" s="510"/>
      <c r="CB14" s="510"/>
      <c r="CC14" s="510"/>
      <c r="CD14" s="510"/>
      <c r="CE14" s="510"/>
      <c r="CF14" s="510"/>
      <c r="CG14" s="510"/>
      <c r="CH14" s="510"/>
      <c r="CI14" s="510"/>
      <c r="CJ14" s="510"/>
      <c r="CK14" s="510"/>
      <c r="CL14" s="510"/>
      <c r="CM14" s="510"/>
      <c r="CN14" s="510"/>
      <c r="CO14" s="510"/>
      <c r="CP14" s="510"/>
      <c r="CQ14" s="510"/>
      <c r="CR14" s="510"/>
      <c r="CS14" s="510"/>
      <c r="CT14" s="510"/>
      <c r="CU14" s="510"/>
      <c r="CV14" s="510"/>
      <c r="CW14" s="510"/>
      <c r="CX14" s="510"/>
      <c r="CY14" s="510"/>
      <c r="CZ14" s="510"/>
      <c r="DA14" s="510"/>
      <c r="DB14" s="510"/>
      <c r="DC14" s="510"/>
      <c r="DD14" s="510"/>
      <c r="DE14" s="510"/>
      <c r="DF14" s="510"/>
      <c r="DG14" s="510"/>
      <c r="DH14" s="510"/>
      <c r="DI14" s="510"/>
      <c r="DJ14" s="510"/>
      <c r="DK14" s="510"/>
      <c r="DL14" s="510"/>
      <c r="DM14" s="510"/>
      <c r="DN14" s="510"/>
      <c r="DO14" s="510"/>
      <c r="DP14" s="510"/>
      <c r="DQ14" s="510"/>
      <c r="DR14" s="510"/>
      <c r="DS14" s="510"/>
      <c r="DT14" s="510"/>
      <c r="DU14" s="510"/>
      <c r="DV14" s="510"/>
      <c r="DW14" s="510"/>
      <c r="DX14" s="510"/>
      <c r="DY14" s="510"/>
      <c r="DZ14" s="510"/>
      <c r="EA14" s="510"/>
      <c r="EB14" s="510"/>
      <c r="EC14" s="510"/>
      <c r="ED14" s="510"/>
      <c r="EE14" s="510"/>
      <c r="EF14" s="510"/>
      <c r="EG14" s="510"/>
      <c r="EH14" s="510"/>
      <c r="EI14" s="510"/>
      <c r="EJ14" s="510"/>
      <c r="EK14" s="510"/>
      <c r="EL14" s="510"/>
      <c r="EM14" s="510"/>
      <c r="EN14" s="510"/>
      <c r="EO14" s="510"/>
      <c r="EP14" s="510"/>
      <c r="EQ14" s="510"/>
      <c r="ER14" s="510"/>
      <c r="ES14" s="510"/>
      <c r="ET14" s="510"/>
      <c r="EU14" s="510"/>
      <c r="EV14" s="510"/>
      <c r="EW14" s="510"/>
      <c r="EX14" s="510"/>
      <c r="EY14" s="510"/>
      <c r="EZ14" s="510"/>
      <c r="FA14" s="510"/>
      <c r="FB14" s="510"/>
      <c r="FC14" s="510"/>
      <c r="FD14" s="510"/>
      <c r="FE14" s="510"/>
      <c r="FF14" s="510"/>
      <c r="FG14" s="510"/>
      <c r="FH14" s="510"/>
      <c r="FI14" s="510"/>
      <c r="FJ14" s="510"/>
      <c r="FK14" s="510"/>
      <c r="FL14" s="510"/>
      <c r="FM14" s="510"/>
      <c r="FN14" s="510"/>
      <c r="FO14" s="510"/>
      <c r="FP14" s="510"/>
      <c r="FQ14" s="510"/>
      <c r="FR14" s="510"/>
      <c r="FS14" s="510"/>
      <c r="FT14" s="510"/>
      <c r="FU14" s="510"/>
      <c r="FV14" s="510"/>
      <c r="FW14" s="510"/>
      <c r="FX14" s="510"/>
      <c r="FY14" s="510"/>
      <c r="FZ14" s="510"/>
      <c r="GA14" s="510"/>
      <c r="GB14" s="510"/>
      <c r="GC14" s="510"/>
      <c r="GD14" s="510"/>
      <c r="GE14" s="510"/>
      <c r="GF14" s="510"/>
      <c r="GG14" s="510"/>
      <c r="GH14" s="510"/>
      <c r="GI14" s="510"/>
      <c r="GJ14" s="510"/>
      <c r="GK14" s="510"/>
      <c r="GL14" s="510"/>
      <c r="GM14" s="510"/>
      <c r="GN14" s="510"/>
      <c r="GO14" s="510"/>
      <c r="GP14" s="510"/>
      <c r="GQ14" s="510"/>
      <c r="GR14" s="510"/>
      <c r="GS14" s="510"/>
      <c r="GT14" s="510"/>
      <c r="GU14" s="510"/>
      <c r="GV14" s="510"/>
      <c r="GW14" s="510"/>
      <c r="GX14" s="510"/>
      <c r="GY14" s="510"/>
      <c r="GZ14" s="510"/>
      <c r="HA14" s="510"/>
      <c r="HB14" s="510"/>
      <c r="HC14" s="510"/>
      <c r="HD14" s="510"/>
      <c r="HE14" s="510"/>
      <c r="HF14" s="510"/>
      <c r="HG14" s="510"/>
      <c r="HH14" s="510"/>
      <c r="HI14" s="510"/>
      <c r="HJ14" s="510"/>
      <c r="HK14" s="510"/>
      <c r="HL14" s="510"/>
      <c r="HM14" s="510"/>
      <c r="HN14" s="510"/>
      <c r="HO14" s="510"/>
      <c r="HP14" s="510"/>
      <c r="HQ14" s="510"/>
      <c r="HR14" s="510"/>
      <c r="HS14" s="510"/>
      <c r="HT14" s="510"/>
      <c r="HU14" s="510"/>
      <c r="HV14" s="510"/>
      <c r="HW14" s="510"/>
      <c r="HX14" s="510"/>
      <c r="HY14" s="510"/>
      <c r="HZ14" s="510"/>
      <c r="IA14" s="510"/>
      <c r="IB14" s="510"/>
      <c r="IC14" s="510"/>
      <c r="ID14" s="510"/>
      <c r="IE14" s="510"/>
      <c r="IF14" s="510"/>
      <c r="IG14" s="510"/>
      <c r="IH14" s="510"/>
      <c r="II14" s="510"/>
    </row>
    <row r="15" s="470" customFormat="1" ht="12" customHeight="1" spans="1:243">
      <c r="A15" s="484" t="s">
        <v>150</v>
      </c>
      <c r="B15" s="482">
        <v>3398</v>
      </c>
      <c r="C15" s="482">
        <v>4389</v>
      </c>
      <c r="D15" s="479">
        <f t="shared" si="0"/>
        <v>29.1642142436727</v>
      </c>
      <c r="E15" s="478">
        <f t="shared" si="1"/>
        <v>991</v>
      </c>
      <c r="F15" s="483"/>
      <c r="G15" s="481" t="s">
        <v>37</v>
      </c>
      <c r="H15" s="482">
        <v>91262</v>
      </c>
      <c r="I15" s="482">
        <v>103874</v>
      </c>
      <c r="J15" s="482">
        <v>79923</v>
      </c>
      <c r="K15" s="479">
        <f t="shared" si="3"/>
        <v>-12.4246674409941</v>
      </c>
      <c r="L15" s="478">
        <f t="shared" si="2"/>
        <v>-11339</v>
      </c>
      <c r="M15" s="522"/>
      <c r="N15" s="524"/>
      <c r="O15" s="510"/>
      <c r="P15" s="510"/>
      <c r="Q15" s="510"/>
      <c r="R15" s="510"/>
      <c r="S15" s="510"/>
      <c r="T15" s="510"/>
      <c r="U15" s="510"/>
      <c r="V15" s="510"/>
      <c r="W15" s="510"/>
      <c r="X15" s="510"/>
      <c r="Y15" s="510"/>
      <c r="Z15" s="510"/>
      <c r="AA15" s="510"/>
      <c r="AB15" s="510"/>
      <c r="AC15" s="510"/>
      <c r="AD15" s="510"/>
      <c r="AE15" s="510"/>
      <c r="AF15" s="510"/>
      <c r="AG15" s="510"/>
      <c r="AH15" s="510"/>
      <c r="AI15" s="510"/>
      <c r="AJ15" s="510"/>
      <c r="AK15" s="510"/>
      <c r="AL15" s="510"/>
      <c r="AM15" s="510"/>
      <c r="AN15" s="510"/>
      <c r="AO15" s="510"/>
      <c r="AP15" s="510"/>
      <c r="AQ15" s="510"/>
      <c r="AR15" s="510"/>
      <c r="AS15" s="510"/>
      <c r="AT15" s="510"/>
      <c r="AU15" s="510"/>
      <c r="AV15" s="510"/>
      <c r="AW15" s="510"/>
      <c r="AX15" s="510"/>
      <c r="AY15" s="510"/>
      <c r="AZ15" s="510"/>
      <c r="BA15" s="510"/>
      <c r="BB15" s="510"/>
      <c r="BC15" s="510"/>
      <c r="BD15" s="510"/>
      <c r="BE15" s="510"/>
      <c r="BF15" s="510"/>
      <c r="BG15" s="510"/>
      <c r="BH15" s="510"/>
      <c r="BI15" s="510"/>
      <c r="BJ15" s="510"/>
      <c r="BK15" s="510"/>
      <c r="BL15" s="510"/>
      <c r="BM15" s="510"/>
      <c r="BN15" s="510"/>
      <c r="BO15" s="510"/>
      <c r="BP15" s="510"/>
      <c r="BQ15" s="510"/>
      <c r="BR15" s="510"/>
      <c r="BS15" s="510"/>
      <c r="BT15" s="510"/>
      <c r="BU15" s="510"/>
      <c r="BV15" s="510"/>
      <c r="BW15" s="510"/>
      <c r="BX15" s="510"/>
      <c r="BY15" s="510"/>
      <c r="BZ15" s="510"/>
      <c r="CA15" s="510"/>
      <c r="CB15" s="510"/>
      <c r="CC15" s="510"/>
      <c r="CD15" s="510"/>
      <c r="CE15" s="510"/>
      <c r="CF15" s="510"/>
      <c r="CG15" s="510"/>
      <c r="CH15" s="510"/>
      <c r="CI15" s="510"/>
      <c r="CJ15" s="510"/>
      <c r="CK15" s="510"/>
      <c r="CL15" s="510"/>
      <c r="CM15" s="510"/>
      <c r="CN15" s="510"/>
      <c r="CO15" s="510"/>
      <c r="CP15" s="510"/>
      <c r="CQ15" s="510"/>
      <c r="CR15" s="510"/>
      <c r="CS15" s="510"/>
      <c r="CT15" s="510"/>
      <c r="CU15" s="510"/>
      <c r="CV15" s="510"/>
      <c r="CW15" s="510"/>
      <c r="CX15" s="510"/>
      <c r="CY15" s="510"/>
      <c r="CZ15" s="510"/>
      <c r="DA15" s="510"/>
      <c r="DB15" s="510"/>
      <c r="DC15" s="510"/>
      <c r="DD15" s="510"/>
      <c r="DE15" s="510"/>
      <c r="DF15" s="510"/>
      <c r="DG15" s="510"/>
      <c r="DH15" s="510"/>
      <c r="DI15" s="510"/>
      <c r="DJ15" s="510"/>
      <c r="DK15" s="510"/>
      <c r="DL15" s="510"/>
      <c r="DM15" s="510"/>
      <c r="DN15" s="510"/>
      <c r="DO15" s="510"/>
      <c r="DP15" s="510"/>
      <c r="DQ15" s="510"/>
      <c r="DR15" s="510"/>
      <c r="DS15" s="510"/>
      <c r="DT15" s="510"/>
      <c r="DU15" s="510"/>
      <c r="DV15" s="510"/>
      <c r="DW15" s="510"/>
      <c r="DX15" s="510"/>
      <c r="DY15" s="510"/>
      <c r="DZ15" s="510"/>
      <c r="EA15" s="510"/>
      <c r="EB15" s="510"/>
      <c r="EC15" s="510"/>
      <c r="ED15" s="510"/>
      <c r="EE15" s="510"/>
      <c r="EF15" s="510"/>
      <c r="EG15" s="510"/>
      <c r="EH15" s="510"/>
      <c r="EI15" s="510"/>
      <c r="EJ15" s="510"/>
      <c r="EK15" s="510"/>
      <c r="EL15" s="510"/>
      <c r="EM15" s="510"/>
      <c r="EN15" s="510"/>
      <c r="EO15" s="510"/>
      <c r="EP15" s="510"/>
      <c r="EQ15" s="510"/>
      <c r="ER15" s="510"/>
      <c r="ES15" s="510"/>
      <c r="ET15" s="510"/>
      <c r="EU15" s="510"/>
      <c r="EV15" s="510"/>
      <c r="EW15" s="510"/>
      <c r="EX15" s="510"/>
      <c r="EY15" s="510"/>
      <c r="EZ15" s="510"/>
      <c r="FA15" s="510"/>
      <c r="FB15" s="510"/>
      <c r="FC15" s="510"/>
      <c r="FD15" s="510"/>
      <c r="FE15" s="510"/>
      <c r="FF15" s="510"/>
      <c r="FG15" s="510"/>
      <c r="FH15" s="510"/>
      <c r="FI15" s="510"/>
      <c r="FJ15" s="510"/>
      <c r="FK15" s="510"/>
      <c r="FL15" s="510"/>
      <c r="FM15" s="510"/>
      <c r="FN15" s="510"/>
      <c r="FO15" s="510"/>
      <c r="FP15" s="510"/>
      <c r="FQ15" s="510"/>
      <c r="FR15" s="510"/>
      <c r="FS15" s="510"/>
      <c r="FT15" s="510"/>
      <c r="FU15" s="510"/>
      <c r="FV15" s="510"/>
      <c r="FW15" s="510"/>
      <c r="FX15" s="510"/>
      <c r="FY15" s="510"/>
      <c r="FZ15" s="510"/>
      <c r="GA15" s="510"/>
      <c r="GB15" s="510"/>
      <c r="GC15" s="510"/>
      <c r="GD15" s="510"/>
      <c r="GE15" s="510"/>
      <c r="GF15" s="510"/>
      <c r="GG15" s="510"/>
      <c r="GH15" s="510"/>
      <c r="GI15" s="510"/>
      <c r="GJ15" s="510"/>
      <c r="GK15" s="510"/>
      <c r="GL15" s="510"/>
      <c r="GM15" s="510"/>
      <c r="GN15" s="510"/>
      <c r="GO15" s="510"/>
      <c r="GP15" s="510"/>
      <c r="GQ15" s="510"/>
      <c r="GR15" s="510"/>
      <c r="GS15" s="510"/>
      <c r="GT15" s="510"/>
      <c r="GU15" s="510"/>
      <c r="GV15" s="510"/>
      <c r="GW15" s="510"/>
      <c r="GX15" s="510"/>
      <c r="GY15" s="510"/>
      <c r="GZ15" s="510"/>
      <c r="HA15" s="510"/>
      <c r="HB15" s="510"/>
      <c r="HC15" s="510"/>
      <c r="HD15" s="510"/>
      <c r="HE15" s="510"/>
      <c r="HF15" s="510"/>
      <c r="HG15" s="510"/>
      <c r="HH15" s="510"/>
      <c r="HI15" s="510"/>
      <c r="HJ15" s="510"/>
      <c r="HK15" s="510"/>
      <c r="HL15" s="510"/>
      <c r="HM15" s="510"/>
      <c r="HN15" s="510"/>
      <c r="HO15" s="510"/>
      <c r="HP15" s="510"/>
      <c r="HQ15" s="510"/>
      <c r="HR15" s="510"/>
      <c r="HS15" s="510"/>
      <c r="HT15" s="510"/>
      <c r="HU15" s="510"/>
      <c r="HV15" s="510"/>
      <c r="HW15" s="510"/>
      <c r="HX15" s="510"/>
      <c r="HY15" s="510"/>
      <c r="HZ15" s="510"/>
      <c r="IA15" s="510"/>
      <c r="IB15" s="510"/>
      <c r="IC15" s="510"/>
      <c r="ID15" s="510"/>
      <c r="IE15" s="510"/>
      <c r="IF15" s="510"/>
      <c r="IG15" s="510"/>
      <c r="IH15" s="510"/>
      <c r="II15" s="510"/>
    </row>
    <row r="16" s="470" customFormat="1" ht="12" customHeight="1" spans="1:243">
      <c r="A16" s="486"/>
      <c r="B16" s="487"/>
      <c r="C16" s="487"/>
      <c r="D16" s="479"/>
      <c r="E16" s="488"/>
      <c r="F16" s="483"/>
      <c r="G16" s="481" t="s">
        <v>38</v>
      </c>
      <c r="H16" s="482">
        <v>19261</v>
      </c>
      <c r="I16" s="482">
        <v>19881</v>
      </c>
      <c r="J16" s="482">
        <v>19801</v>
      </c>
      <c r="K16" s="479">
        <f t="shared" si="3"/>
        <v>2.80359275219355</v>
      </c>
      <c r="L16" s="478">
        <f t="shared" si="2"/>
        <v>540</v>
      </c>
      <c r="M16" s="522"/>
      <c r="N16" s="524"/>
      <c r="O16" s="510"/>
      <c r="P16" s="510"/>
      <c r="Q16" s="510"/>
      <c r="R16" s="510"/>
      <c r="S16" s="510"/>
      <c r="T16" s="510"/>
      <c r="U16" s="510"/>
      <c r="V16" s="510"/>
      <c r="W16" s="510"/>
      <c r="X16" s="510"/>
      <c r="Y16" s="510"/>
      <c r="Z16" s="510"/>
      <c r="AA16" s="510"/>
      <c r="AB16" s="510"/>
      <c r="AC16" s="510"/>
      <c r="AD16" s="510"/>
      <c r="AE16" s="510"/>
      <c r="AF16" s="510"/>
      <c r="AG16" s="510"/>
      <c r="AH16" s="510"/>
      <c r="AI16" s="510"/>
      <c r="AJ16" s="510"/>
      <c r="AK16" s="510"/>
      <c r="AL16" s="510"/>
      <c r="AM16" s="510"/>
      <c r="AN16" s="510"/>
      <c r="AO16" s="510"/>
      <c r="AP16" s="510"/>
      <c r="AQ16" s="510"/>
      <c r="AR16" s="510"/>
      <c r="AS16" s="510"/>
      <c r="AT16" s="510"/>
      <c r="AU16" s="510"/>
      <c r="AV16" s="510"/>
      <c r="AW16" s="510"/>
      <c r="AX16" s="510"/>
      <c r="AY16" s="510"/>
      <c r="AZ16" s="510"/>
      <c r="BA16" s="510"/>
      <c r="BB16" s="510"/>
      <c r="BC16" s="510"/>
      <c r="BD16" s="510"/>
      <c r="BE16" s="510"/>
      <c r="BF16" s="510"/>
      <c r="BG16" s="510"/>
      <c r="BH16" s="510"/>
      <c r="BI16" s="510"/>
      <c r="BJ16" s="510"/>
      <c r="BK16" s="510"/>
      <c r="BL16" s="510"/>
      <c r="BM16" s="510"/>
      <c r="BN16" s="510"/>
      <c r="BO16" s="510"/>
      <c r="BP16" s="510"/>
      <c r="BQ16" s="510"/>
      <c r="BR16" s="510"/>
      <c r="BS16" s="510"/>
      <c r="BT16" s="510"/>
      <c r="BU16" s="510"/>
      <c r="BV16" s="510"/>
      <c r="BW16" s="510"/>
      <c r="BX16" s="510"/>
      <c r="BY16" s="510"/>
      <c r="BZ16" s="510"/>
      <c r="CA16" s="510"/>
      <c r="CB16" s="510"/>
      <c r="CC16" s="510"/>
      <c r="CD16" s="510"/>
      <c r="CE16" s="510"/>
      <c r="CF16" s="510"/>
      <c r="CG16" s="510"/>
      <c r="CH16" s="510"/>
      <c r="CI16" s="510"/>
      <c r="CJ16" s="510"/>
      <c r="CK16" s="510"/>
      <c r="CL16" s="510"/>
      <c r="CM16" s="510"/>
      <c r="CN16" s="510"/>
      <c r="CO16" s="510"/>
      <c r="CP16" s="510"/>
      <c r="CQ16" s="510"/>
      <c r="CR16" s="510"/>
      <c r="CS16" s="510"/>
      <c r="CT16" s="510"/>
      <c r="CU16" s="510"/>
      <c r="CV16" s="510"/>
      <c r="CW16" s="510"/>
      <c r="CX16" s="510"/>
      <c r="CY16" s="510"/>
      <c r="CZ16" s="510"/>
      <c r="DA16" s="510"/>
      <c r="DB16" s="510"/>
      <c r="DC16" s="510"/>
      <c r="DD16" s="510"/>
      <c r="DE16" s="510"/>
      <c r="DF16" s="510"/>
      <c r="DG16" s="510"/>
      <c r="DH16" s="510"/>
      <c r="DI16" s="510"/>
      <c r="DJ16" s="510"/>
      <c r="DK16" s="510"/>
      <c r="DL16" s="510"/>
      <c r="DM16" s="510"/>
      <c r="DN16" s="510"/>
      <c r="DO16" s="510"/>
      <c r="DP16" s="510"/>
      <c r="DQ16" s="510"/>
      <c r="DR16" s="510"/>
      <c r="DS16" s="510"/>
      <c r="DT16" s="510"/>
      <c r="DU16" s="510"/>
      <c r="DV16" s="510"/>
      <c r="DW16" s="510"/>
      <c r="DX16" s="510"/>
      <c r="DY16" s="510"/>
      <c r="DZ16" s="510"/>
      <c r="EA16" s="510"/>
      <c r="EB16" s="510"/>
      <c r="EC16" s="510"/>
      <c r="ED16" s="510"/>
      <c r="EE16" s="510"/>
      <c r="EF16" s="510"/>
      <c r="EG16" s="510"/>
      <c r="EH16" s="510"/>
      <c r="EI16" s="510"/>
      <c r="EJ16" s="510"/>
      <c r="EK16" s="510"/>
      <c r="EL16" s="510"/>
      <c r="EM16" s="510"/>
      <c r="EN16" s="510"/>
      <c r="EO16" s="510"/>
      <c r="EP16" s="510"/>
      <c r="EQ16" s="510"/>
      <c r="ER16" s="510"/>
      <c r="ES16" s="510"/>
      <c r="ET16" s="510"/>
      <c r="EU16" s="510"/>
      <c r="EV16" s="510"/>
      <c r="EW16" s="510"/>
      <c r="EX16" s="510"/>
      <c r="EY16" s="510"/>
      <c r="EZ16" s="510"/>
      <c r="FA16" s="510"/>
      <c r="FB16" s="510"/>
      <c r="FC16" s="510"/>
      <c r="FD16" s="510"/>
      <c r="FE16" s="510"/>
      <c r="FF16" s="510"/>
      <c r="FG16" s="510"/>
      <c r="FH16" s="510"/>
      <c r="FI16" s="510"/>
      <c r="FJ16" s="510"/>
      <c r="FK16" s="510"/>
      <c r="FL16" s="510"/>
      <c r="FM16" s="510"/>
      <c r="FN16" s="510"/>
      <c r="FO16" s="510"/>
      <c r="FP16" s="510"/>
      <c r="FQ16" s="510"/>
      <c r="FR16" s="510"/>
      <c r="FS16" s="510"/>
      <c r="FT16" s="510"/>
      <c r="FU16" s="510"/>
      <c r="FV16" s="510"/>
      <c r="FW16" s="510"/>
      <c r="FX16" s="510"/>
      <c r="FY16" s="510"/>
      <c r="FZ16" s="510"/>
      <c r="GA16" s="510"/>
      <c r="GB16" s="510"/>
      <c r="GC16" s="510"/>
      <c r="GD16" s="510"/>
      <c r="GE16" s="510"/>
      <c r="GF16" s="510"/>
      <c r="GG16" s="510"/>
      <c r="GH16" s="510"/>
      <c r="GI16" s="510"/>
      <c r="GJ16" s="510"/>
      <c r="GK16" s="510"/>
      <c r="GL16" s="510"/>
      <c r="GM16" s="510"/>
      <c r="GN16" s="510"/>
      <c r="GO16" s="510"/>
      <c r="GP16" s="510"/>
      <c r="GQ16" s="510"/>
      <c r="GR16" s="510"/>
      <c r="GS16" s="510"/>
      <c r="GT16" s="510"/>
      <c r="GU16" s="510"/>
      <c r="GV16" s="510"/>
      <c r="GW16" s="510"/>
      <c r="GX16" s="510"/>
      <c r="GY16" s="510"/>
      <c r="GZ16" s="510"/>
      <c r="HA16" s="510"/>
      <c r="HB16" s="510"/>
      <c r="HC16" s="510"/>
      <c r="HD16" s="510"/>
      <c r="HE16" s="510"/>
      <c r="HF16" s="510"/>
      <c r="HG16" s="510"/>
      <c r="HH16" s="510"/>
      <c r="HI16" s="510"/>
      <c r="HJ16" s="510"/>
      <c r="HK16" s="510"/>
      <c r="HL16" s="510"/>
      <c r="HM16" s="510"/>
      <c r="HN16" s="510"/>
      <c r="HO16" s="510"/>
      <c r="HP16" s="510"/>
      <c r="HQ16" s="510"/>
      <c r="HR16" s="510"/>
      <c r="HS16" s="510"/>
      <c r="HT16" s="510"/>
      <c r="HU16" s="510"/>
      <c r="HV16" s="510"/>
      <c r="HW16" s="510"/>
      <c r="HX16" s="510"/>
      <c r="HY16" s="510"/>
      <c r="HZ16" s="510"/>
      <c r="IA16" s="510"/>
      <c r="IB16" s="510"/>
      <c r="IC16" s="510"/>
      <c r="ID16" s="510"/>
      <c r="IE16" s="510"/>
      <c r="IF16" s="510"/>
      <c r="IG16" s="510"/>
      <c r="IH16" s="510"/>
      <c r="II16" s="510"/>
    </row>
    <row r="17" s="470" customFormat="1" ht="12" customHeight="1" spans="1:243">
      <c r="A17" s="477"/>
      <c r="B17" s="487"/>
      <c r="C17" s="487"/>
      <c r="D17" s="479"/>
      <c r="E17" s="488"/>
      <c r="F17" s="483"/>
      <c r="G17" s="481" t="s">
        <v>39</v>
      </c>
      <c r="H17" s="482">
        <v>54723</v>
      </c>
      <c r="I17" s="482">
        <v>68460</v>
      </c>
      <c r="J17" s="482">
        <v>62175</v>
      </c>
      <c r="K17" s="479">
        <f t="shared" si="3"/>
        <v>13.6176744696014</v>
      </c>
      <c r="L17" s="478">
        <f t="shared" si="2"/>
        <v>7452</v>
      </c>
      <c r="M17" s="522"/>
      <c r="N17" s="524"/>
      <c r="O17" s="510"/>
      <c r="P17" s="510"/>
      <c r="Q17" s="510"/>
      <c r="R17" s="510"/>
      <c r="S17" s="510"/>
      <c r="T17" s="510"/>
      <c r="U17" s="510"/>
      <c r="V17" s="510"/>
      <c r="W17" s="510"/>
      <c r="X17" s="510"/>
      <c r="Y17" s="510"/>
      <c r="Z17" s="510"/>
      <c r="AA17" s="510"/>
      <c r="AB17" s="510"/>
      <c r="AC17" s="510"/>
      <c r="AD17" s="510"/>
      <c r="AE17" s="510"/>
      <c r="AF17" s="510"/>
      <c r="AG17" s="510"/>
      <c r="AH17" s="510"/>
      <c r="AI17" s="510"/>
      <c r="AJ17" s="510"/>
      <c r="AK17" s="510"/>
      <c r="AL17" s="510"/>
      <c r="AM17" s="510"/>
      <c r="AN17" s="510"/>
      <c r="AO17" s="510"/>
      <c r="AP17" s="510"/>
      <c r="AQ17" s="510"/>
      <c r="AR17" s="510"/>
      <c r="AS17" s="510"/>
      <c r="AT17" s="510"/>
      <c r="AU17" s="510"/>
      <c r="AV17" s="510"/>
      <c r="AW17" s="510"/>
      <c r="AX17" s="510"/>
      <c r="AY17" s="510"/>
      <c r="AZ17" s="510"/>
      <c r="BA17" s="510"/>
      <c r="BB17" s="510"/>
      <c r="BC17" s="510"/>
      <c r="BD17" s="510"/>
      <c r="BE17" s="510"/>
      <c r="BF17" s="510"/>
      <c r="BG17" s="510"/>
      <c r="BH17" s="510"/>
      <c r="BI17" s="510"/>
      <c r="BJ17" s="510"/>
      <c r="BK17" s="510"/>
      <c r="BL17" s="510"/>
      <c r="BM17" s="510"/>
      <c r="BN17" s="510"/>
      <c r="BO17" s="510"/>
      <c r="BP17" s="510"/>
      <c r="BQ17" s="510"/>
      <c r="BR17" s="510"/>
      <c r="BS17" s="510"/>
      <c r="BT17" s="510"/>
      <c r="BU17" s="510"/>
      <c r="BV17" s="510"/>
      <c r="BW17" s="510"/>
      <c r="BX17" s="510"/>
      <c r="BY17" s="510"/>
      <c r="BZ17" s="510"/>
      <c r="CA17" s="510"/>
      <c r="CB17" s="510"/>
      <c r="CC17" s="510"/>
      <c r="CD17" s="510"/>
      <c r="CE17" s="510"/>
      <c r="CF17" s="510"/>
      <c r="CG17" s="510"/>
      <c r="CH17" s="510"/>
      <c r="CI17" s="510"/>
      <c r="CJ17" s="510"/>
      <c r="CK17" s="510"/>
      <c r="CL17" s="510"/>
      <c r="CM17" s="510"/>
      <c r="CN17" s="510"/>
      <c r="CO17" s="510"/>
      <c r="CP17" s="510"/>
      <c r="CQ17" s="510"/>
      <c r="CR17" s="510"/>
      <c r="CS17" s="510"/>
      <c r="CT17" s="510"/>
      <c r="CU17" s="510"/>
      <c r="CV17" s="510"/>
      <c r="CW17" s="510"/>
      <c r="CX17" s="510"/>
      <c r="CY17" s="510"/>
      <c r="CZ17" s="510"/>
      <c r="DA17" s="510"/>
      <c r="DB17" s="510"/>
      <c r="DC17" s="510"/>
      <c r="DD17" s="510"/>
      <c r="DE17" s="510"/>
      <c r="DF17" s="510"/>
      <c r="DG17" s="510"/>
      <c r="DH17" s="510"/>
      <c r="DI17" s="510"/>
      <c r="DJ17" s="510"/>
      <c r="DK17" s="510"/>
      <c r="DL17" s="510"/>
      <c r="DM17" s="510"/>
      <c r="DN17" s="510"/>
      <c r="DO17" s="510"/>
      <c r="DP17" s="510"/>
      <c r="DQ17" s="510"/>
      <c r="DR17" s="510"/>
      <c r="DS17" s="510"/>
      <c r="DT17" s="510"/>
      <c r="DU17" s="510"/>
      <c r="DV17" s="510"/>
      <c r="DW17" s="510"/>
      <c r="DX17" s="510"/>
      <c r="DY17" s="510"/>
      <c r="DZ17" s="510"/>
      <c r="EA17" s="510"/>
      <c r="EB17" s="510"/>
      <c r="EC17" s="510"/>
      <c r="ED17" s="510"/>
      <c r="EE17" s="510"/>
      <c r="EF17" s="510"/>
      <c r="EG17" s="510"/>
      <c r="EH17" s="510"/>
      <c r="EI17" s="510"/>
      <c r="EJ17" s="510"/>
      <c r="EK17" s="510"/>
      <c r="EL17" s="510"/>
      <c r="EM17" s="510"/>
      <c r="EN17" s="510"/>
      <c r="EO17" s="510"/>
      <c r="EP17" s="510"/>
      <c r="EQ17" s="510"/>
      <c r="ER17" s="510"/>
      <c r="ES17" s="510"/>
      <c r="ET17" s="510"/>
      <c r="EU17" s="510"/>
      <c r="EV17" s="510"/>
      <c r="EW17" s="510"/>
      <c r="EX17" s="510"/>
      <c r="EY17" s="510"/>
      <c r="EZ17" s="510"/>
      <c r="FA17" s="510"/>
      <c r="FB17" s="510"/>
      <c r="FC17" s="510"/>
      <c r="FD17" s="510"/>
      <c r="FE17" s="510"/>
      <c r="FF17" s="510"/>
      <c r="FG17" s="510"/>
      <c r="FH17" s="510"/>
      <c r="FI17" s="510"/>
      <c r="FJ17" s="510"/>
      <c r="FK17" s="510"/>
      <c r="FL17" s="510"/>
      <c r="FM17" s="510"/>
      <c r="FN17" s="510"/>
      <c r="FO17" s="510"/>
      <c r="FP17" s="510"/>
      <c r="FQ17" s="510"/>
      <c r="FR17" s="510"/>
      <c r="FS17" s="510"/>
      <c r="FT17" s="510"/>
      <c r="FU17" s="510"/>
      <c r="FV17" s="510"/>
      <c r="FW17" s="510"/>
      <c r="FX17" s="510"/>
      <c r="FY17" s="510"/>
      <c r="FZ17" s="510"/>
      <c r="GA17" s="510"/>
      <c r="GB17" s="510"/>
      <c r="GC17" s="510"/>
      <c r="GD17" s="510"/>
      <c r="GE17" s="510"/>
      <c r="GF17" s="510"/>
      <c r="GG17" s="510"/>
      <c r="GH17" s="510"/>
      <c r="GI17" s="510"/>
      <c r="GJ17" s="510"/>
      <c r="GK17" s="510"/>
      <c r="GL17" s="510"/>
      <c r="GM17" s="510"/>
      <c r="GN17" s="510"/>
      <c r="GO17" s="510"/>
      <c r="GP17" s="510"/>
      <c r="GQ17" s="510"/>
      <c r="GR17" s="510"/>
      <c r="GS17" s="510"/>
      <c r="GT17" s="510"/>
      <c r="GU17" s="510"/>
      <c r="GV17" s="510"/>
      <c r="GW17" s="510"/>
      <c r="GX17" s="510"/>
      <c r="GY17" s="510"/>
      <c r="GZ17" s="510"/>
      <c r="HA17" s="510"/>
      <c r="HB17" s="510"/>
      <c r="HC17" s="510"/>
      <c r="HD17" s="510"/>
      <c r="HE17" s="510"/>
      <c r="HF17" s="510"/>
      <c r="HG17" s="510"/>
      <c r="HH17" s="510"/>
      <c r="HI17" s="510"/>
      <c r="HJ17" s="510"/>
      <c r="HK17" s="510"/>
      <c r="HL17" s="510"/>
      <c r="HM17" s="510"/>
      <c r="HN17" s="510"/>
      <c r="HO17" s="510"/>
      <c r="HP17" s="510"/>
      <c r="HQ17" s="510"/>
      <c r="HR17" s="510"/>
      <c r="HS17" s="510"/>
      <c r="HT17" s="510"/>
      <c r="HU17" s="510"/>
      <c r="HV17" s="510"/>
      <c r="HW17" s="510"/>
      <c r="HX17" s="510"/>
      <c r="HY17" s="510"/>
      <c r="HZ17" s="510"/>
      <c r="IA17" s="510"/>
      <c r="IB17" s="510"/>
      <c r="IC17" s="510"/>
      <c r="ID17" s="510"/>
      <c r="IE17" s="510"/>
      <c r="IF17" s="510"/>
      <c r="IG17" s="510"/>
      <c r="IH17" s="510"/>
      <c r="II17" s="510"/>
    </row>
    <row r="18" s="470" customFormat="1" ht="12" customHeight="1" spans="1:243">
      <c r="A18" s="477"/>
      <c r="B18" s="489"/>
      <c r="C18" s="489"/>
      <c r="D18" s="479"/>
      <c r="E18" s="488"/>
      <c r="F18" s="483"/>
      <c r="G18" s="481" t="s">
        <v>40</v>
      </c>
      <c r="H18" s="482">
        <v>9887</v>
      </c>
      <c r="I18" s="482">
        <v>9732</v>
      </c>
      <c r="J18" s="482">
        <f>SUM(J19:J22)</f>
        <v>36889</v>
      </c>
      <c r="K18" s="479">
        <f t="shared" si="3"/>
        <v>273.106098917771</v>
      </c>
      <c r="L18" s="478">
        <f t="shared" si="2"/>
        <v>27002</v>
      </c>
      <c r="M18" s="522"/>
      <c r="N18" s="524"/>
      <c r="O18" s="510"/>
      <c r="P18" s="510"/>
      <c r="Q18" s="510"/>
      <c r="R18" s="510"/>
      <c r="S18" s="510"/>
      <c r="T18" s="510"/>
      <c r="U18" s="510"/>
      <c r="V18" s="510"/>
      <c r="W18" s="510"/>
      <c r="X18" s="510"/>
      <c r="Y18" s="510"/>
      <c r="Z18" s="510"/>
      <c r="AA18" s="510"/>
      <c r="AB18" s="510"/>
      <c r="AC18" s="510"/>
      <c r="AD18" s="510"/>
      <c r="AE18" s="510"/>
      <c r="AF18" s="510"/>
      <c r="AG18" s="510"/>
      <c r="AH18" s="510"/>
      <c r="AI18" s="510"/>
      <c r="AJ18" s="510"/>
      <c r="AK18" s="510"/>
      <c r="AL18" s="510"/>
      <c r="AM18" s="510"/>
      <c r="AN18" s="510"/>
      <c r="AO18" s="510"/>
      <c r="AP18" s="510"/>
      <c r="AQ18" s="510"/>
      <c r="AR18" s="510"/>
      <c r="AS18" s="510"/>
      <c r="AT18" s="510"/>
      <c r="AU18" s="510"/>
      <c r="AV18" s="510"/>
      <c r="AW18" s="510"/>
      <c r="AX18" s="510"/>
      <c r="AY18" s="510"/>
      <c r="AZ18" s="510"/>
      <c r="BA18" s="510"/>
      <c r="BB18" s="510"/>
      <c r="BC18" s="510"/>
      <c r="BD18" s="510"/>
      <c r="BE18" s="510"/>
      <c r="BF18" s="510"/>
      <c r="BG18" s="510"/>
      <c r="BH18" s="510"/>
      <c r="BI18" s="510"/>
      <c r="BJ18" s="510"/>
      <c r="BK18" s="510"/>
      <c r="BL18" s="510"/>
      <c r="BM18" s="510"/>
      <c r="BN18" s="510"/>
      <c r="BO18" s="510"/>
      <c r="BP18" s="510"/>
      <c r="BQ18" s="510"/>
      <c r="BR18" s="510"/>
      <c r="BS18" s="510"/>
      <c r="BT18" s="510"/>
      <c r="BU18" s="510"/>
      <c r="BV18" s="510"/>
      <c r="BW18" s="510"/>
      <c r="BX18" s="510"/>
      <c r="BY18" s="510"/>
      <c r="BZ18" s="510"/>
      <c r="CA18" s="510"/>
      <c r="CB18" s="510"/>
      <c r="CC18" s="510"/>
      <c r="CD18" s="510"/>
      <c r="CE18" s="510"/>
      <c r="CF18" s="510"/>
      <c r="CG18" s="510"/>
      <c r="CH18" s="510"/>
      <c r="CI18" s="510"/>
      <c r="CJ18" s="510"/>
      <c r="CK18" s="510"/>
      <c r="CL18" s="510"/>
      <c r="CM18" s="510"/>
      <c r="CN18" s="510"/>
      <c r="CO18" s="510"/>
      <c r="CP18" s="510"/>
      <c r="CQ18" s="510"/>
      <c r="CR18" s="510"/>
      <c r="CS18" s="510"/>
      <c r="CT18" s="510"/>
      <c r="CU18" s="510"/>
      <c r="CV18" s="510"/>
      <c r="CW18" s="510"/>
      <c r="CX18" s="510"/>
      <c r="CY18" s="510"/>
      <c r="CZ18" s="510"/>
      <c r="DA18" s="510"/>
      <c r="DB18" s="510"/>
      <c r="DC18" s="510"/>
      <c r="DD18" s="510"/>
      <c r="DE18" s="510"/>
      <c r="DF18" s="510"/>
      <c r="DG18" s="510"/>
      <c r="DH18" s="510"/>
      <c r="DI18" s="510"/>
      <c r="DJ18" s="510"/>
      <c r="DK18" s="510"/>
      <c r="DL18" s="510"/>
      <c r="DM18" s="510"/>
      <c r="DN18" s="510"/>
      <c r="DO18" s="510"/>
      <c r="DP18" s="510"/>
      <c r="DQ18" s="510"/>
      <c r="DR18" s="510"/>
      <c r="DS18" s="510"/>
      <c r="DT18" s="510"/>
      <c r="DU18" s="510"/>
      <c r="DV18" s="510"/>
      <c r="DW18" s="510"/>
      <c r="DX18" s="510"/>
      <c r="DY18" s="510"/>
      <c r="DZ18" s="510"/>
      <c r="EA18" s="510"/>
      <c r="EB18" s="510"/>
      <c r="EC18" s="510"/>
      <c r="ED18" s="510"/>
      <c r="EE18" s="510"/>
      <c r="EF18" s="510"/>
      <c r="EG18" s="510"/>
      <c r="EH18" s="510"/>
      <c r="EI18" s="510"/>
      <c r="EJ18" s="510"/>
      <c r="EK18" s="510"/>
      <c r="EL18" s="510"/>
      <c r="EM18" s="510"/>
      <c r="EN18" s="510"/>
      <c r="EO18" s="510"/>
      <c r="EP18" s="510"/>
      <c r="EQ18" s="510"/>
      <c r="ER18" s="510"/>
      <c r="ES18" s="510"/>
      <c r="ET18" s="510"/>
      <c r="EU18" s="510"/>
      <c r="EV18" s="510"/>
      <c r="EW18" s="510"/>
      <c r="EX18" s="510"/>
      <c r="EY18" s="510"/>
      <c r="EZ18" s="510"/>
      <c r="FA18" s="510"/>
      <c r="FB18" s="510"/>
      <c r="FC18" s="510"/>
      <c r="FD18" s="510"/>
      <c r="FE18" s="510"/>
      <c r="FF18" s="510"/>
      <c r="FG18" s="510"/>
      <c r="FH18" s="510"/>
      <c r="FI18" s="510"/>
      <c r="FJ18" s="510"/>
      <c r="FK18" s="510"/>
      <c r="FL18" s="510"/>
      <c r="FM18" s="510"/>
      <c r="FN18" s="510"/>
      <c r="FO18" s="510"/>
      <c r="FP18" s="510"/>
      <c r="FQ18" s="510"/>
      <c r="FR18" s="510"/>
      <c r="FS18" s="510"/>
      <c r="FT18" s="510"/>
      <c r="FU18" s="510"/>
      <c r="FV18" s="510"/>
      <c r="FW18" s="510"/>
      <c r="FX18" s="510"/>
      <c r="FY18" s="510"/>
      <c r="FZ18" s="510"/>
      <c r="GA18" s="510"/>
      <c r="GB18" s="510"/>
      <c r="GC18" s="510"/>
      <c r="GD18" s="510"/>
      <c r="GE18" s="510"/>
      <c r="GF18" s="510"/>
      <c r="GG18" s="510"/>
      <c r="GH18" s="510"/>
      <c r="GI18" s="510"/>
      <c r="GJ18" s="510"/>
      <c r="GK18" s="510"/>
      <c r="GL18" s="510"/>
      <c r="GM18" s="510"/>
      <c r="GN18" s="510"/>
      <c r="GO18" s="510"/>
      <c r="GP18" s="510"/>
      <c r="GQ18" s="510"/>
      <c r="GR18" s="510"/>
      <c r="GS18" s="510"/>
      <c r="GT18" s="510"/>
      <c r="GU18" s="510"/>
      <c r="GV18" s="510"/>
      <c r="GW18" s="510"/>
      <c r="GX18" s="510"/>
      <c r="GY18" s="510"/>
      <c r="GZ18" s="510"/>
      <c r="HA18" s="510"/>
      <c r="HB18" s="510"/>
      <c r="HC18" s="510"/>
      <c r="HD18" s="510"/>
      <c r="HE18" s="510"/>
      <c r="HF18" s="510"/>
      <c r="HG18" s="510"/>
      <c r="HH18" s="510"/>
      <c r="HI18" s="510"/>
      <c r="HJ18" s="510"/>
      <c r="HK18" s="510"/>
      <c r="HL18" s="510"/>
      <c r="HM18" s="510"/>
      <c r="HN18" s="510"/>
      <c r="HO18" s="510"/>
      <c r="HP18" s="510"/>
      <c r="HQ18" s="510"/>
      <c r="HR18" s="510"/>
      <c r="HS18" s="510"/>
      <c r="HT18" s="510"/>
      <c r="HU18" s="510"/>
      <c r="HV18" s="510"/>
      <c r="HW18" s="510"/>
      <c r="HX18" s="510"/>
      <c r="HY18" s="510"/>
      <c r="HZ18" s="510"/>
      <c r="IA18" s="510"/>
      <c r="IB18" s="510"/>
      <c r="IC18" s="510"/>
      <c r="ID18" s="510"/>
      <c r="IE18" s="510"/>
      <c r="IF18" s="510"/>
      <c r="IG18" s="510"/>
      <c r="IH18" s="510"/>
      <c r="II18" s="510"/>
    </row>
    <row r="19" s="471" customFormat="1" ht="13" hidden="1" customHeight="1" spans="1:243">
      <c r="A19" s="490"/>
      <c r="B19" s="491"/>
      <c r="C19" s="491"/>
      <c r="D19" s="492"/>
      <c r="E19" s="493"/>
      <c r="F19" s="483"/>
      <c r="G19" s="494" t="s">
        <v>119</v>
      </c>
      <c r="H19" s="495">
        <v>4638</v>
      </c>
      <c r="I19" s="495"/>
      <c r="J19" s="495">
        <v>19740</v>
      </c>
      <c r="K19" s="492">
        <f t="shared" si="3"/>
        <v>325.614489003881</v>
      </c>
      <c r="L19" s="526">
        <f t="shared" si="2"/>
        <v>15102</v>
      </c>
      <c r="M19" s="522"/>
      <c r="N19" s="527"/>
      <c r="O19" s="528"/>
      <c r="P19" s="528"/>
      <c r="Q19" s="528"/>
      <c r="R19" s="528"/>
      <c r="S19" s="528"/>
      <c r="T19" s="528"/>
      <c r="U19" s="528"/>
      <c r="V19" s="528"/>
      <c r="W19" s="528"/>
      <c r="X19" s="528"/>
      <c r="Y19" s="528"/>
      <c r="Z19" s="528"/>
      <c r="AA19" s="528"/>
      <c r="AB19" s="528"/>
      <c r="AC19" s="528"/>
      <c r="AD19" s="528"/>
      <c r="AE19" s="528"/>
      <c r="AF19" s="528"/>
      <c r="AG19" s="528"/>
      <c r="AH19" s="528"/>
      <c r="AI19" s="528"/>
      <c r="AJ19" s="528"/>
      <c r="AK19" s="528"/>
      <c r="AL19" s="528"/>
      <c r="AM19" s="528"/>
      <c r="AN19" s="528"/>
      <c r="AO19" s="528"/>
      <c r="AP19" s="528"/>
      <c r="AQ19" s="528"/>
      <c r="AR19" s="528"/>
      <c r="AS19" s="528"/>
      <c r="AT19" s="528"/>
      <c r="AU19" s="528"/>
      <c r="AV19" s="528"/>
      <c r="AW19" s="528"/>
      <c r="AX19" s="528"/>
      <c r="AY19" s="528"/>
      <c r="AZ19" s="528"/>
      <c r="BA19" s="528"/>
      <c r="BB19" s="528"/>
      <c r="BC19" s="528"/>
      <c r="BD19" s="528"/>
      <c r="BE19" s="528"/>
      <c r="BF19" s="528"/>
      <c r="BG19" s="528"/>
      <c r="BH19" s="528"/>
      <c r="BI19" s="528"/>
      <c r="BJ19" s="528"/>
      <c r="BK19" s="528"/>
      <c r="BL19" s="528"/>
      <c r="BM19" s="528"/>
      <c r="BN19" s="528"/>
      <c r="BO19" s="528"/>
      <c r="BP19" s="528"/>
      <c r="BQ19" s="528"/>
      <c r="BR19" s="528"/>
      <c r="BS19" s="528"/>
      <c r="BT19" s="528"/>
      <c r="BU19" s="528"/>
      <c r="BV19" s="528"/>
      <c r="BW19" s="528"/>
      <c r="BX19" s="528"/>
      <c r="BY19" s="528"/>
      <c r="BZ19" s="528"/>
      <c r="CA19" s="528"/>
      <c r="CB19" s="528"/>
      <c r="CC19" s="528"/>
      <c r="CD19" s="528"/>
      <c r="CE19" s="528"/>
      <c r="CF19" s="528"/>
      <c r="CG19" s="528"/>
      <c r="CH19" s="528"/>
      <c r="CI19" s="528"/>
      <c r="CJ19" s="528"/>
      <c r="CK19" s="528"/>
      <c r="CL19" s="528"/>
      <c r="CM19" s="528"/>
      <c r="CN19" s="528"/>
      <c r="CO19" s="528"/>
      <c r="CP19" s="528"/>
      <c r="CQ19" s="528"/>
      <c r="CR19" s="528"/>
      <c r="CS19" s="528"/>
      <c r="CT19" s="528"/>
      <c r="CU19" s="528"/>
      <c r="CV19" s="528"/>
      <c r="CW19" s="528"/>
      <c r="CX19" s="528"/>
      <c r="CY19" s="528"/>
      <c r="CZ19" s="528"/>
      <c r="DA19" s="528"/>
      <c r="DB19" s="528"/>
      <c r="DC19" s="528"/>
      <c r="DD19" s="528"/>
      <c r="DE19" s="528"/>
      <c r="DF19" s="528"/>
      <c r="DG19" s="528"/>
      <c r="DH19" s="528"/>
      <c r="DI19" s="528"/>
      <c r="DJ19" s="528"/>
      <c r="DK19" s="528"/>
      <c r="DL19" s="528"/>
      <c r="DM19" s="528"/>
      <c r="DN19" s="528"/>
      <c r="DO19" s="528"/>
      <c r="DP19" s="528"/>
      <c r="DQ19" s="528"/>
      <c r="DR19" s="528"/>
      <c r="DS19" s="528"/>
      <c r="DT19" s="528"/>
      <c r="DU19" s="528"/>
      <c r="DV19" s="528"/>
      <c r="DW19" s="528"/>
      <c r="DX19" s="528"/>
      <c r="DY19" s="528"/>
      <c r="DZ19" s="528"/>
      <c r="EA19" s="528"/>
      <c r="EB19" s="528"/>
      <c r="EC19" s="528"/>
      <c r="ED19" s="528"/>
      <c r="EE19" s="528"/>
      <c r="EF19" s="528"/>
      <c r="EG19" s="528"/>
      <c r="EH19" s="528"/>
      <c r="EI19" s="528"/>
      <c r="EJ19" s="528"/>
      <c r="EK19" s="528"/>
      <c r="EL19" s="528"/>
      <c r="EM19" s="528"/>
      <c r="EN19" s="528"/>
      <c r="EO19" s="528"/>
      <c r="EP19" s="528"/>
      <c r="EQ19" s="528"/>
      <c r="ER19" s="528"/>
      <c r="ES19" s="528"/>
      <c r="ET19" s="528"/>
      <c r="EU19" s="528"/>
      <c r="EV19" s="528"/>
      <c r="EW19" s="528"/>
      <c r="EX19" s="528"/>
      <c r="EY19" s="528"/>
      <c r="EZ19" s="528"/>
      <c r="FA19" s="528"/>
      <c r="FB19" s="528"/>
      <c r="FC19" s="528"/>
      <c r="FD19" s="528"/>
      <c r="FE19" s="528"/>
      <c r="FF19" s="528"/>
      <c r="FG19" s="528"/>
      <c r="FH19" s="528"/>
      <c r="FI19" s="528"/>
      <c r="FJ19" s="528"/>
      <c r="FK19" s="528"/>
      <c r="FL19" s="528"/>
      <c r="FM19" s="528"/>
      <c r="FN19" s="528"/>
      <c r="FO19" s="528"/>
      <c r="FP19" s="528"/>
      <c r="FQ19" s="528"/>
      <c r="FR19" s="528"/>
      <c r="FS19" s="528"/>
      <c r="FT19" s="528"/>
      <c r="FU19" s="528"/>
      <c r="FV19" s="528"/>
      <c r="FW19" s="528"/>
      <c r="FX19" s="528"/>
      <c r="FY19" s="528"/>
      <c r="FZ19" s="528"/>
      <c r="GA19" s="528"/>
      <c r="GB19" s="528"/>
      <c r="GC19" s="528"/>
      <c r="GD19" s="528"/>
      <c r="GE19" s="528"/>
      <c r="GF19" s="528"/>
      <c r="GG19" s="528"/>
      <c r="GH19" s="528"/>
      <c r="GI19" s="528"/>
      <c r="GJ19" s="528"/>
      <c r="GK19" s="528"/>
      <c r="GL19" s="528"/>
      <c r="GM19" s="528"/>
      <c r="GN19" s="528"/>
      <c r="GO19" s="528"/>
      <c r="GP19" s="528"/>
      <c r="GQ19" s="528"/>
      <c r="GR19" s="528"/>
      <c r="GS19" s="528"/>
      <c r="GT19" s="528"/>
      <c r="GU19" s="528"/>
      <c r="GV19" s="528"/>
      <c r="GW19" s="528"/>
      <c r="GX19" s="528"/>
      <c r="GY19" s="528"/>
      <c r="GZ19" s="528"/>
      <c r="HA19" s="528"/>
      <c r="HB19" s="528"/>
      <c r="HC19" s="528"/>
      <c r="HD19" s="528"/>
      <c r="HE19" s="528"/>
      <c r="HF19" s="528"/>
      <c r="HG19" s="528"/>
      <c r="HH19" s="528"/>
      <c r="HI19" s="528"/>
      <c r="HJ19" s="528"/>
      <c r="HK19" s="528"/>
      <c r="HL19" s="528"/>
      <c r="HM19" s="528"/>
      <c r="HN19" s="528"/>
      <c r="HO19" s="528"/>
      <c r="HP19" s="528"/>
      <c r="HQ19" s="528"/>
      <c r="HR19" s="528"/>
      <c r="HS19" s="528"/>
      <c r="HT19" s="528"/>
      <c r="HU19" s="528"/>
      <c r="HV19" s="528"/>
      <c r="HW19" s="528"/>
      <c r="HX19" s="528"/>
      <c r="HY19" s="528"/>
      <c r="HZ19" s="528"/>
      <c r="IA19" s="528"/>
      <c r="IB19" s="528"/>
      <c r="IC19" s="528"/>
      <c r="ID19" s="528"/>
      <c r="IE19" s="528"/>
      <c r="IF19" s="528"/>
      <c r="IG19" s="528"/>
      <c r="IH19" s="528"/>
      <c r="II19" s="528"/>
    </row>
    <row r="20" s="471" customFormat="1" ht="13" hidden="1" customHeight="1" spans="1:243">
      <c r="A20" s="496"/>
      <c r="B20" s="491"/>
      <c r="C20" s="491"/>
      <c r="D20" s="492"/>
      <c r="E20" s="493"/>
      <c r="F20" s="483"/>
      <c r="G20" s="494" t="s">
        <v>120</v>
      </c>
      <c r="H20" s="495">
        <v>4048</v>
      </c>
      <c r="I20" s="495"/>
      <c r="J20" s="495">
        <v>1725</v>
      </c>
      <c r="K20" s="492">
        <f t="shared" si="3"/>
        <v>-57.3863636363636</v>
      </c>
      <c r="L20" s="526">
        <f t="shared" si="2"/>
        <v>-2323</v>
      </c>
      <c r="M20" s="522"/>
      <c r="N20" s="527"/>
      <c r="O20" s="528"/>
      <c r="P20" s="528"/>
      <c r="Q20" s="528"/>
      <c r="R20" s="528"/>
      <c r="S20" s="528"/>
      <c r="T20" s="528"/>
      <c r="U20" s="528"/>
      <c r="V20" s="528"/>
      <c r="W20" s="528"/>
      <c r="X20" s="528"/>
      <c r="Y20" s="528"/>
      <c r="Z20" s="528"/>
      <c r="AA20" s="528"/>
      <c r="AB20" s="528"/>
      <c r="AC20" s="528"/>
      <c r="AD20" s="528"/>
      <c r="AE20" s="528"/>
      <c r="AF20" s="528"/>
      <c r="AG20" s="528"/>
      <c r="AH20" s="528"/>
      <c r="AI20" s="528"/>
      <c r="AJ20" s="528"/>
      <c r="AK20" s="528"/>
      <c r="AL20" s="528"/>
      <c r="AM20" s="528"/>
      <c r="AN20" s="528"/>
      <c r="AO20" s="528"/>
      <c r="AP20" s="528"/>
      <c r="AQ20" s="528"/>
      <c r="AR20" s="528"/>
      <c r="AS20" s="528"/>
      <c r="AT20" s="528"/>
      <c r="AU20" s="528"/>
      <c r="AV20" s="528"/>
      <c r="AW20" s="528"/>
      <c r="AX20" s="528"/>
      <c r="AY20" s="528"/>
      <c r="AZ20" s="528"/>
      <c r="BA20" s="528"/>
      <c r="BB20" s="528"/>
      <c r="BC20" s="528"/>
      <c r="BD20" s="528"/>
      <c r="BE20" s="528"/>
      <c r="BF20" s="528"/>
      <c r="BG20" s="528"/>
      <c r="BH20" s="528"/>
      <c r="BI20" s="528"/>
      <c r="BJ20" s="528"/>
      <c r="BK20" s="528"/>
      <c r="BL20" s="528"/>
      <c r="BM20" s="528"/>
      <c r="BN20" s="528"/>
      <c r="BO20" s="528"/>
      <c r="BP20" s="528"/>
      <c r="BQ20" s="528"/>
      <c r="BR20" s="528"/>
      <c r="BS20" s="528"/>
      <c r="BT20" s="528"/>
      <c r="BU20" s="528"/>
      <c r="BV20" s="528"/>
      <c r="BW20" s="528"/>
      <c r="BX20" s="528"/>
      <c r="BY20" s="528"/>
      <c r="BZ20" s="528"/>
      <c r="CA20" s="528"/>
      <c r="CB20" s="528"/>
      <c r="CC20" s="528"/>
      <c r="CD20" s="528"/>
      <c r="CE20" s="528"/>
      <c r="CF20" s="528"/>
      <c r="CG20" s="528"/>
      <c r="CH20" s="528"/>
      <c r="CI20" s="528"/>
      <c r="CJ20" s="528"/>
      <c r="CK20" s="528"/>
      <c r="CL20" s="528"/>
      <c r="CM20" s="528"/>
      <c r="CN20" s="528"/>
      <c r="CO20" s="528"/>
      <c r="CP20" s="528"/>
      <c r="CQ20" s="528"/>
      <c r="CR20" s="528"/>
      <c r="CS20" s="528"/>
      <c r="CT20" s="528"/>
      <c r="CU20" s="528"/>
      <c r="CV20" s="528"/>
      <c r="CW20" s="528"/>
      <c r="CX20" s="528"/>
      <c r="CY20" s="528"/>
      <c r="CZ20" s="528"/>
      <c r="DA20" s="528"/>
      <c r="DB20" s="528"/>
      <c r="DC20" s="528"/>
      <c r="DD20" s="528"/>
      <c r="DE20" s="528"/>
      <c r="DF20" s="528"/>
      <c r="DG20" s="528"/>
      <c r="DH20" s="528"/>
      <c r="DI20" s="528"/>
      <c r="DJ20" s="528"/>
      <c r="DK20" s="528"/>
      <c r="DL20" s="528"/>
      <c r="DM20" s="528"/>
      <c r="DN20" s="528"/>
      <c r="DO20" s="528"/>
      <c r="DP20" s="528"/>
      <c r="DQ20" s="528"/>
      <c r="DR20" s="528"/>
      <c r="DS20" s="528"/>
      <c r="DT20" s="528"/>
      <c r="DU20" s="528"/>
      <c r="DV20" s="528"/>
      <c r="DW20" s="528"/>
      <c r="DX20" s="528"/>
      <c r="DY20" s="528"/>
      <c r="DZ20" s="528"/>
      <c r="EA20" s="528"/>
      <c r="EB20" s="528"/>
      <c r="EC20" s="528"/>
      <c r="ED20" s="528"/>
      <c r="EE20" s="528"/>
      <c r="EF20" s="528"/>
      <c r="EG20" s="528"/>
      <c r="EH20" s="528"/>
      <c r="EI20" s="528"/>
      <c r="EJ20" s="528"/>
      <c r="EK20" s="528"/>
      <c r="EL20" s="528"/>
      <c r="EM20" s="528"/>
      <c r="EN20" s="528"/>
      <c r="EO20" s="528"/>
      <c r="EP20" s="528"/>
      <c r="EQ20" s="528"/>
      <c r="ER20" s="528"/>
      <c r="ES20" s="528"/>
      <c r="ET20" s="528"/>
      <c r="EU20" s="528"/>
      <c r="EV20" s="528"/>
      <c r="EW20" s="528"/>
      <c r="EX20" s="528"/>
      <c r="EY20" s="528"/>
      <c r="EZ20" s="528"/>
      <c r="FA20" s="528"/>
      <c r="FB20" s="528"/>
      <c r="FC20" s="528"/>
      <c r="FD20" s="528"/>
      <c r="FE20" s="528"/>
      <c r="FF20" s="528"/>
      <c r="FG20" s="528"/>
      <c r="FH20" s="528"/>
      <c r="FI20" s="528"/>
      <c r="FJ20" s="528"/>
      <c r="FK20" s="528"/>
      <c r="FL20" s="528"/>
      <c r="FM20" s="528"/>
      <c r="FN20" s="528"/>
      <c r="FO20" s="528"/>
      <c r="FP20" s="528"/>
      <c r="FQ20" s="528"/>
      <c r="FR20" s="528"/>
      <c r="FS20" s="528"/>
      <c r="FT20" s="528"/>
      <c r="FU20" s="528"/>
      <c r="FV20" s="528"/>
      <c r="FW20" s="528"/>
      <c r="FX20" s="528"/>
      <c r="FY20" s="528"/>
      <c r="FZ20" s="528"/>
      <c r="GA20" s="528"/>
      <c r="GB20" s="528"/>
      <c r="GC20" s="528"/>
      <c r="GD20" s="528"/>
      <c r="GE20" s="528"/>
      <c r="GF20" s="528"/>
      <c r="GG20" s="528"/>
      <c r="GH20" s="528"/>
      <c r="GI20" s="528"/>
      <c r="GJ20" s="528"/>
      <c r="GK20" s="528"/>
      <c r="GL20" s="528"/>
      <c r="GM20" s="528"/>
      <c r="GN20" s="528"/>
      <c r="GO20" s="528"/>
      <c r="GP20" s="528"/>
      <c r="GQ20" s="528"/>
      <c r="GR20" s="528"/>
      <c r="GS20" s="528"/>
      <c r="GT20" s="528"/>
      <c r="GU20" s="528"/>
      <c r="GV20" s="528"/>
      <c r="GW20" s="528"/>
      <c r="GX20" s="528"/>
      <c r="GY20" s="528"/>
      <c r="GZ20" s="528"/>
      <c r="HA20" s="528"/>
      <c r="HB20" s="528"/>
      <c r="HC20" s="528"/>
      <c r="HD20" s="528"/>
      <c r="HE20" s="528"/>
      <c r="HF20" s="528"/>
      <c r="HG20" s="528"/>
      <c r="HH20" s="528"/>
      <c r="HI20" s="528"/>
      <c r="HJ20" s="528"/>
      <c r="HK20" s="528"/>
      <c r="HL20" s="528"/>
      <c r="HM20" s="528"/>
      <c r="HN20" s="528"/>
      <c r="HO20" s="528"/>
      <c r="HP20" s="528"/>
      <c r="HQ20" s="528"/>
      <c r="HR20" s="528"/>
      <c r="HS20" s="528"/>
      <c r="HT20" s="528"/>
      <c r="HU20" s="528"/>
      <c r="HV20" s="528"/>
      <c r="HW20" s="528"/>
      <c r="HX20" s="528"/>
      <c r="HY20" s="528"/>
      <c r="HZ20" s="528"/>
      <c r="IA20" s="528"/>
      <c r="IB20" s="528"/>
      <c r="IC20" s="528"/>
      <c r="ID20" s="528"/>
      <c r="IE20" s="528"/>
      <c r="IF20" s="528"/>
      <c r="IG20" s="528"/>
      <c r="IH20" s="528"/>
      <c r="II20" s="528"/>
    </row>
    <row r="21" s="471" customFormat="1" ht="13" hidden="1" customHeight="1" spans="1:243">
      <c r="A21" s="496"/>
      <c r="B21" s="491"/>
      <c r="C21" s="491"/>
      <c r="D21" s="492"/>
      <c r="E21" s="493"/>
      <c r="F21" s="483"/>
      <c r="G21" s="494" t="s">
        <v>121</v>
      </c>
      <c r="H21" s="495">
        <v>391</v>
      </c>
      <c r="I21" s="495"/>
      <c r="J21" s="495">
        <v>11585</v>
      </c>
      <c r="K21" s="492">
        <f t="shared" si="3"/>
        <v>2862.91560102302</v>
      </c>
      <c r="L21" s="526">
        <f t="shared" si="2"/>
        <v>11194</v>
      </c>
      <c r="M21" s="522"/>
      <c r="N21" s="527"/>
      <c r="O21" s="528"/>
      <c r="P21" s="528"/>
      <c r="Q21" s="528"/>
      <c r="R21" s="528"/>
      <c r="S21" s="528"/>
      <c r="T21" s="528"/>
      <c r="U21" s="528"/>
      <c r="V21" s="528"/>
      <c r="W21" s="528"/>
      <c r="X21" s="528"/>
      <c r="Y21" s="528"/>
      <c r="Z21" s="528"/>
      <c r="AA21" s="528"/>
      <c r="AB21" s="528"/>
      <c r="AC21" s="528"/>
      <c r="AD21" s="528"/>
      <c r="AE21" s="528"/>
      <c r="AF21" s="528"/>
      <c r="AG21" s="528"/>
      <c r="AH21" s="528"/>
      <c r="AI21" s="528"/>
      <c r="AJ21" s="528"/>
      <c r="AK21" s="528"/>
      <c r="AL21" s="528"/>
      <c r="AM21" s="528"/>
      <c r="AN21" s="528"/>
      <c r="AO21" s="528"/>
      <c r="AP21" s="528"/>
      <c r="AQ21" s="528"/>
      <c r="AR21" s="528"/>
      <c r="AS21" s="528"/>
      <c r="AT21" s="528"/>
      <c r="AU21" s="528"/>
      <c r="AV21" s="528"/>
      <c r="AW21" s="528"/>
      <c r="AX21" s="528"/>
      <c r="AY21" s="528"/>
      <c r="AZ21" s="528"/>
      <c r="BA21" s="528"/>
      <c r="BB21" s="528"/>
      <c r="BC21" s="528"/>
      <c r="BD21" s="528"/>
      <c r="BE21" s="528"/>
      <c r="BF21" s="528"/>
      <c r="BG21" s="528"/>
      <c r="BH21" s="528"/>
      <c r="BI21" s="528"/>
      <c r="BJ21" s="528"/>
      <c r="BK21" s="528"/>
      <c r="BL21" s="528"/>
      <c r="BM21" s="528"/>
      <c r="BN21" s="528"/>
      <c r="BO21" s="528"/>
      <c r="BP21" s="528"/>
      <c r="BQ21" s="528"/>
      <c r="BR21" s="528"/>
      <c r="BS21" s="528"/>
      <c r="BT21" s="528"/>
      <c r="BU21" s="528"/>
      <c r="BV21" s="528"/>
      <c r="BW21" s="528"/>
      <c r="BX21" s="528"/>
      <c r="BY21" s="528"/>
      <c r="BZ21" s="528"/>
      <c r="CA21" s="528"/>
      <c r="CB21" s="528"/>
      <c r="CC21" s="528"/>
      <c r="CD21" s="528"/>
      <c r="CE21" s="528"/>
      <c r="CF21" s="528"/>
      <c r="CG21" s="528"/>
      <c r="CH21" s="528"/>
      <c r="CI21" s="528"/>
      <c r="CJ21" s="528"/>
      <c r="CK21" s="528"/>
      <c r="CL21" s="528"/>
      <c r="CM21" s="528"/>
      <c r="CN21" s="528"/>
      <c r="CO21" s="528"/>
      <c r="CP21" s="528"/>
      <c r="CQ21" s="528"/>
      <c r="CR21" s="528"/>
      <c r="CS21" s="528"/>
      <c r="CT21" s="528"/>
      <c r="CU21" s="528"/>
      <c r="CV21" s="528"/>
      <c r="CW21" s="528"/>
      <c r="CX21" s="528"/>
      <c r="CY21" s="528"/>
      <c r="CZ21" s="528"/>
      <c r="DA21" s="528"/>
      <c r="DB21" s="528"/>
      <c r="DC21" s="528"/>
      <c r="DD21" s="528"/>
      <c r="DE21" s="528"/>
      <c r="DF21" s="528"/>
      <c r="DG21" s="528"/>
      <c r="DH21" s="528"/>
      <c r="DI21" s="528"/>
      <c r="DJ21" s="528"/>
      <c r="DK21" s="528"/>
      <c r="DL21" s="528"/>
      <c r="DM21" s="528"/>
      <c r="DN21" s="528"/>
      <c r="DO21" s="528"/>
      <c r="DP21" s="528"/>
      <c r="DQ21" s="528"/>
      <c r="DR21" s="528"/>
      <c r="DS21" s="528"/>
      <c r="DT21" s="528"/>
      <c r="DU21" s="528"/>
      <c r="DV21" s="528"/>
      <c r="DW21" s="528"/>
      <c r="DX21" s="528"/>
      <c r="DY21" s="528"/>
      <c r="DZ21" s="528"/>
      <c r="EA21" s="528"/>
      <c r="EB21" s="528"/>
      <c r="EC21" s="528"/>
      <c r="ED21" s="528"/>
      <c r="EE21" s="528"/>
      <c r="EF21" s="528"/>
      <c r="EG21" s="528"/>
      <c r="EH21" s="528"/>
      <c r="EI21" s="528"/>
      <c r="EJ21" s="528"/>
      <c r="EK21" s="528"/>
      <c r="EL21" s="528"/>
      <c r="EM21" s="528"/>
      <c r="EN21" s="528"/>
      <c r="EO21" s="528"/>
      <c r="EP21" s="528"/>
      <c r="EQ21" s="528"/>
      <c r="ER21" s="528"/>
      <c r="ES21" s="528"/>
      <c r="ET21" s="528"/>
      <c r="EU21" s="528"/>
      <c r="EV21" s="528"/>
      <c r="EW21" s="528"/>
      <c r="EX21" s="528"/>
      <c r="EY21" s="528"/>
      <c r="EZ21" s="528"/>
      <c r="FA21" s="528"/>
      <c r="FB21" s="528"/>
      <c r="FC21" s="528"/>
      <c r="FD21" s="528"/>
      <c r="FE21" s="528"/>
      <c r="FF21" s="528"/>
      <c r="FG21" s="528"/>
      <c r="FH21" s="528"/>
      <c r="FI21" s="528"/>
      <c r="FJ21" s="528"/>
      <c r="FK21" s="528"/>
      <c r="FL21" s="528"/>
      <c r="FM21" s="528"/>
      <c r="FN21" s="528"/>
      <c r="FO21" s="528"/>
      <c r="FP21" s="528"/>
      <c r="FQ21" s="528"/>
      <c r="FR21" s="528"/>
      <c r="FS21" s="528"/>
      <c r="FT21" s="528"/>
      <c r="FU21" s="528"/>
      <c r="FV21" s="528"/>
      <c r="FW21" s="528"/>
      <c r="FX21" s="528"/>
      <c r="FY21" s="528"/>
      <c r="FZ21" s="528"/>
      <c r="GA21" s="528"/>
      <c r="GB21" s="528"/>
      <c r="GC21" s="528"/>
      <c r="GD21" s="528"/>
      <c r="GE21" s="528"/>
      <c r="GF21" s="528"/>
      <c r="GG21" s="528"/>
      <c r="GH21" s="528"/>
      <c r="GI21" s="528"/>
      <c r="GJ21" s="528"/>
      <c r="GK21" s="528"/>
      <c r="GL21" s="528"/>
      <c r="GM21" s="528"/>
      <c r="GN21" s="528"/>
      <c r="GO21" s="528"/>
      <c r="GP21" s="528"/>
      <c r="GQ21" s="528"/>
      <c r="GR21" s="528"/>
      <c r="GS21" s="528"/>
      <c r="GT21" s="528"/>
      <c r="GU21" s="528"/>
      <c r="GV21" s="528"/>
      <c r="GW21" s="528"/>
      <c r="GX21" s="528"/>
      <c r="GY21" s="528"/>
      <c r="GZ21" s="528"/>
      <c r="HA21" s="528"/>
      <c r="HB21" s="528"/>
      <c r="HC21" s="528"/>
      <c r="HD21" s="528"/>
      <c r="HE21" s="528"/>
      <c r="HF21" s="528"/>
      <c r="HG21" s="528"/>
      <c r="HH21" s="528"/>
      <c r="HI21" s="528"/>
      <c r="HJ21" s="528"/>
      <c r="HK21" s="528"/>
      <c r="HL21" s="528"/>
      <c r="HM21" s="528"/>
      <c r="HN21" s="528"/>
      <c r="HO21" s="528"/>
      <c r="HP21" s="528"/>
      <c r="HQ21" s="528"/>
      <c r="HR21" s="528"/>
      <c r="HS21" s="528"/>
      <c r="HT21" s="528"/>
      <c r="HU21" s="528"/>
      <c r="HV21" s="528"/>
      <c r="HW21" s="528"/>
      <c r="HX21" s="528"/>
      <c r="HY21" s="528"/>
      <c r="HZ21" s="528"/>
      <c r="IA21" s="528"/>
      <c r="IB21" s="528"/>
      <c r="IC21" s="528"/>
      <c r="ID21" s="528"/>
      <c r="IE21" s="528"/>
      <c r="IF21" s="528"/>
      <c r="IG21" s="528"/>
      <c r="IH21" s="528"/>
      <c r="II21" s="528"/>
    </row>
    <row r="22" s="471" customFormat="1" ht="13" hidden="1" customHeight="1" spans="1:243">
      <c r="A22" s="497"/>
      <c r="B22" s="491"/>
      <c r="C22" s="491"/>
      <c r="D22" s="492"/>
      <c r="E22" s="493"/>
      <c r="F22" s="483"/>
      <c r="G22" s="494" t="s">
        <v>122</v>
      </c>
      <c r="H22" s="495">
        <v>810</v>
      </c>
      <c r="I22" s="495"/>
      <c r="J22" s="495">
        <v>3839</v>
      </c>
      <c r="K22" s="492">
        <f t="shared" si="3"/>
        <v>373.950617283951</v>
      </c>
      <c r="L22" s="526">
        <f t="shared" si="2"/>
        <v>3029</v>
      </c>
      <c r="M22" s="522"/>
      <c r="N22" s="527"/>
      <c r="O22" s="528"/>
      <c r="P22" s="528"/>
      <c r="Q22" s="528"/>
      <c r="R22" s="528"/>
      <c r="S22" s="528"/>
      <c r="T22" s="528"/>
      <c r="U22" s="528"/>
      <c r="V22" s="528"/>
      <c r="W22" s="528"/>
      <c r="X22" s="528"/>
      <c r="Y22" s="528"/>
      <c r="Z22" s="528"/>
      <c r="AA22" s="528"/>
      <c r="AB22" s="528"/>
      <c r="AC22" s="528"/>
      <c r="AD22" s="528"/>
      <c r="AE22" s="528"/>
      <c r="AF22" s="528"/>
      <c r="AG22" s="528"/>
      <c r="AH22" s="528"/>
      <c r="AI22" s="528"/>
      <c r="AJ22" s="528"/>
      <c r="AK22" s="528"/>
      <c r="AL22" s="528"/>
      <c r="AM22" s="528"/>
      <c r="AN22" s="528"/>
      <c r="AO22" s="528"/>
      <c r="AP22" s="528"/>
      <c r="AQ22" s="528"/>
      <c r="AR22" s="528"/>
      <c r="AS22" s="528"/>
      <c r="AT22" s="528"/>
      <c r="AU22" s="528"/>
      <c r="AV22" s="528"/>
      <c r="AW22" s="528"/>
      <c r="AX22" s="528"/>
      <c r="AY22" s="528"/>
      <c r="AZ22" s="528"/>
      <c r="BA22" s="528"/>
      <c r="BB22" s="528"/>
      <c r="BC22" s="528"/>
      <c r="BD22" s="528"/>
      <c r="BE22" s="528"/>
      <c r="BF22" s="528"/>
      <c r="BG22" s="528"/>
      <c r="BH22" s="528"/>
      <c r="BI22" s="528"/>
      <c r="BJ22" s="528"/>
      <c r="BK22" s="528"/>
      <c r="BL22" s="528"/>
      <c r="BM22" s="528"/>
      <c r="BN22" s="528"/>
      <c r="BO22" s="528"/>
      <c r="BP22" s="528"/>
      <c r="BQ22" s="528"/>
      <c r="BR22" s="528"/>
      <c r="BS22" s="528"/>
      <c r="BT22" s="528"/>
      <c r="BU22" s="528"/>
      <c r="BV22" s="528"/>
      <c r="BW22" s="528"/>
      <c r="BX22" s="528"/>
      <c r="BY22" s="528"/>
      <c r="BZ22" s="528"/>
      <c r="CA22" s="528"/>
      <c r="CB22" s="528"/>
      <c r="CC22" s="528"/>
      <c r="CD22" s="528"/>
      <c r="CE22" s="528"/>
      <c r="CF22" s="528"/>
      <c r="CG22" s="528"/>
      <c r="CH22" s="528"/>
      <c r="CI22" s="528"/>
      <c r="CJ22" s="528"/>
      <c r="CK22" s="528"/>
      <c r="CL22" s="528"/>
      <c r="CM22" s="528"/>
      <c r="CN22" s="528"/>
      <c r="CO22" s="528"/>
      <c r="CP22" s="528"/>
      <c r="CQ22" s="528"/>
      <c r="CR22" s="528"/>
      <c r="CS22" s="528"/>
      <c r="CT22" s="528"/>
      <c r="CU22" s="528"/>
      <c r="CV22" s="528"/>
      <c r="CW22" s="528"/>
      <c r="CX22" s="528"/>
      <c r="CY22" s="528"/>
      <c r="CZ22" s="528"/>
      <c r="DA22" s="528"/>
      <c r="DB22" s="528"/>
      <c r="DC22" s="528"/>
      <c r="DD22" s="528"/>
      <c r="DE22" s="528"/>
      <c r="DF22" s="528"/>
      <c r="DG22" s="528"/>
      <c r="DH22" s="528"/>
      <c r="DI22" s="528"/>
      <c r="DJ22" s="528"/>
      <c r="DK22" s="528"/>
      <c r="DL22" s="528"/>
      <c r="DM22" s="528"/>
      <c r="DN22" s="528"/>
      <c r="DO22" s="528"/>
      <c r="DP22" s="528"/>
      <c r="DQ22" s="528"/>
      <c r="DR22" s="528"/>
      <c r="DS22" s="528"/>
      <c r="DT22" s="528"/>
      <c r="DU22" s="528"/>
      <c r="DV22" s="528"/>
      <c r="DW22" s="528"/>
      <c r="DX22" s="528"/>
      <c r="DY22" s="528"/>
      <c r="DZ22" s="528"/>
      <c r="EA22" s="528"/>
      <c r="EB22" s="528"/>
      <c r="EC22" s="528"/>
      <c r="ED22" s="528"/>
      <c r="EE22" s="528"/>
      <c r="EF22" s="528"/>
      <c r="EG22" s="528"/>
      <c r="EH22" s="528"/>
      <c r="EI22" s="528"/>
      <c r="EJ22" s="528"/>
      <c r="EK22" s="528"/>
      <c r="EL22" s="528"/>
      <c r="EM22" s="528"/>
      <c r="EN22" s="528"/>
      <c r="EO22" s="528"/>
      <c r="EP22" s="528"/>
      <c r="EQ22" s="528"/>
      <c r="ER22" s="528"/>
      <c r="ES22" s="528"/>
      <c r="ET22" s="528"/>
      <c r="EU22" s="528"/>
      <c r="EV22" s="528"/>
      <c r="EW22" s="528"/>
      <c r="EX22" s="528"/>
      <c r="EY22" s="528"/>
      <c r="EZ22" s="528"/>
      <c r="FA22" s="528"/>
      <c r="FB22" s="528"/>
      <c r="FC22" s="528"/>
      <c r="FD22" s="528"/>
      <c r="FE22" s="528"/>
      <c r="FF22" s="528"/>
      <c r="FG22" s="528"/>
      <c r="FH22" s="528"/>
      <c r="FI22" s="528"/>
      <c r="FJ22" s="528"/>
      <c r="FK22" s="528"/>
      <c r="FL22" s="528"/>
      <c r="FM22" s="528"/>
      <c r="FN22" s="528"/>
      <c r="FO22" s="528"/>
      <c r="FP22" s="528"/>
      <c r="FQ22" s="528"/>
      <c r="FR22" s="528"/>
      <c r="FS22" s="528"/>
      <c r="FT22" s="528"/>
      <c r="FU22" s="528"/>
      <c r="FV22" s="528"/>
      <c r="FW22" s="528"/>
      <c r="FX22" s="528"/>
      <c r="FY22" s="528"/>
      <c r="FZ22" s="528"/>
      <c r="GA22" s="528"/>
      <c r="GB22" s="528"/>
      <c r="GC22" s="528"/>
      <c r="GD22" s="528"/>
      <c r="GE22" s="528"/>
      <c r="GF22" s="528"/>
      <c r="GG22" s="528"/>
      <c r="GH22" s="528"/>
      <c r="GI22" s="528"/>
      <c r="GJ22" s="528"/>
      <c r="GK22" s="528"/>
      <c r="GL22" s="528"/>
      <c r="GM22" s="528"/>
      <c r="GN22" s="528"/>
      <c r="GO22" s="528"/>
      <c r="GP22" s="528"/>
      <c r="GQ22" s="528"/>
      <c r="GR22" s="528"/>
      <c r="GS22" s="528"/>
      <c r="GT22" s="528"/>
      <c r="GU22" s="528"/>
      <c r="GV22" s="528"/>
      <c r="GW22" s="528"/>
      <c r="GX22" s="528"/>
      <c r="GY22" s="528"/>
      <c r="GZ22" s="528"/>
      <c r="HA22" s="528"/>
      <c r="HB22" s="528"/>
      <c r="HC22" s="528"/>
      <c r="HD22" s="528"/>
      <c r="HE22" s="528"/>
      <c r="HF22" s="528"/>
      <c r="HG22" s="528"/>
      <c r="HH22" s="528"/>
      <c r="HI22" s="528"/>
      <c r="HJ22" s="528"/>
      <c r="HK22" s="528"/>
      <c r="HL22" s="528"/>
      <c r="HM22" s="528"/>
      <c r="HN22" s="528"/>
      <c r="HO22" s="528"/>
      <c r="HP22" s="528"/>
      <c r="HQ22" s="528"/>
      <c r="HR22" s="528"/>
      <c r="HS22" s="528"/>
      <c r="HT22" s="528"/>
      <c r="HU22" s="528"/>
      <c r="HV22" s="528"/>
      <c r="HW22" s="528"/>
      <c r="HX22" s="528"/>
      <c r="HY22" s="528"/>
      <c r="HZ22" s="528"/>
      <c r="IA22" s="528"/>
      <c r="IB22" s="528"/>
      <c r="IC22" s="528"/>
      <c r="ID22" s="528"/>
      <c r="IE22" s="528"/>
      <c r="IF22" s="528"/>
      <c r="IG22" s="528"/>
      <c r="IH22" s="528"/>
      <c r="II22" s="528"/>
    </row>
    <row r="23" s="470" customFormat="1" ht="12" customHeight="1" spans="1:243">
      <c r="A23" s="498"/>
      <c r="B23" s="487"/>
      <c r="C23" s="487"/>
      <c r="D23" s="479"/>
      <c r="E23" s="488"/>
      <c r="F23" s="483"/>
      <c r="G23" s="481" t="s">
        <v>123</v>
      </c>
      <c r="H23" s="482"/>
      <c r="I23" s="482">
        <v>500</v>
      </c>
      <c r="J23" s="482"/>
      <c r="K23" s="479"/>
      <c r="L23" s="478"/>
      <c r="M23" s="522"/>
      <c r="N23" s="524"/>
      <c r="O23" s="510"/>
      <c r="P23" s="510"/>
      <c r="Q23" s="510"/>
      <c r="R23" s="510"/>
      <c r="S23" s="510"/>
      <c r="T23" s="510"/>
      <c r="U23" s="510"/>
      <c r="V23" s="510"/>
      <c r="W23" s="510"/>
      <c r="X23" s="510"/>
      <c r="Y23" s="510"/>
      <c r="Z23" s="510"/>
      <c r="AA23" s="510"/>
      <c r="AB23" s="510"/>
      <c r="AC23" s="510"/>
      <c r="AD23" s="510"/>
      <c r="AE23" s="510"/>
      <c r="AF23" s="510"/>
      <c r="AG23" s="510"/>
      <c r="AH23" s="510"/>
      <c r="AI23" s="510"/>
      <c r="AJ23" s="510"/>
      <c r="AK23" s="510"/>
      <c r="AL23" s="510"/>
      <c r="AM23" s="510"/>
      <c r="AN23" s="510"/>
      <c r="AO23" s="510"/>
      <c r="AP23" s="510"/>
      <c r="AQ23" s="510"/>
      <c r="AR23" s="510"/>
      <c r="AS23" s="510"/>
      <c r="AT23" s="510"/>
      <c r="AU23" s="510"/>
      <c r="AV23" s="510"/>
      <c r="AW23" s="510"/>
      <c r="AX23" s="510"/>
      <c r="AY23" s="510"/>
      <c r="AZ23" s="510"/>
      <c r="BA23" s="510"/>
      <c r="BB23" s="510"/>
      <c r="BC23" s="510"/>
      <c r="BD23" s="510"/>
      <c r="BE23" s="510"/>
      <c r="BF23" s="510"/>
      <c r="BG23" s="510"/>
      <c r="BH23" s="510"/>
      <c r="BI23" s="510"/>
      <c r="BJ23" s="510"/>
      <c r="BK23" s="510"/>
      <c r="BL23" s="510"/>
      <c r="BM23" s="510"/>
      <c r="BN23" s="510"/>
      <c r="BO23" s="510"/>
      <c r="BP23" s="510"/>
      <c r="BQ23" s="510"/>
      <c r="BR23" s="510"/>
      <c r="BS23" s="510"/>
      <c r="BT23" s="510"/>
      <c r="BU23" s="510"/>
      <c r="BV23" s="510"/>
      <c r="BW23" s="510"/>
      <c r="BX23" s="510"/>
      <c r="BY23" s="510"/>
      <c r="BZ23" s="510"/>
      <c r="CA23" s="510"/>
      <c r="CB23" s="510"/>
      <c r="CC23" s="510"/>
      <c r="CD23" s="510"/>
      <c r="CE23" s="510"/>
      <c r="CF23" s="510"/>
      <c r="CG23" s="510"/>
      <c r="CH23" s="510"/>
      <c r="CI23" s="510"/>
      <c r="CJ23" s="510"/>
      <c r="CK23" s="510"/>
      <c r="CL23" s="510"/>
      <c r="CM23" s="510"/>
      <c r="CN23" s="510"/>
      <c r="CO23" s="510"/>
      <c r="CP23" s="510"/>
      <c r="CQ23" s="510"/>
      <c r="CR23" s="510"/>
      <c r="CS23" s="510"/>
      <c r="CT23" s="510"/>
      <c r="CU23" s="510"/>
      <c r="CV23" s="510"/>
      <c r="CW23" s="510"/>
      <c r="CX23" s="510"/>
      <c r="CY23" s="510"/>
      <c r="CZ23" s="510"/>
      <c r="DA23" s="510"/>
      <c r="DB23" s="510"/>
      <c r="DC23" s="510"/>
      <c r="DD23" s="510"/>
      <c r="DE23" s="510"/>
      <c r="DF23" s="510"/>
      <c r="DG23" s="510"/>
      <c r="DH23" s="510"/>
      <c r="DI23" s="510"/>
      <c r="DJ23" s="510"/>
      <c r="DK23" s="510"/>
      <c r="DL23" s="510"/>
      <c r="DM23" s="510"/>
      <c r="DN23" s="510"/>
      <c r="DO23" s="510"/>
      <c r="DP23" s="510"/>
      <c r="DQ23" s="510"/>
      <c r="DR23" s="510"/>
      <c r="DS23" s="510"/>
      <c r="DT23" s="510"/>
      <c r="DU23" s="510"/>
      <c r="DV23" s="510"/>
      <c r="DW23" s="510"/>
      <c r="DX23" s="510"/>
      <c r="DY23" s="510"/>
      <c r="DZ23" s="510"/>
      <c r="EA23" s="510"/>
      <c r="EB23" s="510"/>
      <c r="EC23" s="510"/>
      <c r="ED23" s="510"/>
      <c r="EE23" s="510"/>
      <c r="EF23" s="510"/>
      <c r="EG23" s="510"/>
      <c r="EH23" s="510"/>
      <c r="EI23" s="510"/>
      <c r="EJ23" s="510"/>
      <c r="EK23" s="510"/>
      <c r="EL23" s="510"/>
      <c r="EM23" s="510"/>
      <c r="EN23" s="510"/>
      <c r="EO23" s="510"/>
      <c r="EP23" s="510"/>
      <c r="EQ23" s="510"/>
      <c r="ER23" s="510"/>
      <c r="ES23" s="510"/>
      <c r="ET23" s="510"/>
      <c r="EU23" s="510"/>
      <c r="EV23" s="510"/>
      <c r="EW23" s="510"/>
      <c r="EX23" s="510"/>
      <c r="EY23" s="510"/>
      <c r="EZ23" s="510"/>
      <c r="FA23" s="510"/>
      <c r="FB23" s="510"/>
      <c r="FC23" s="510"/>
      <c r="FD23" s="510"/>
      <c r="FE23" s="510"/>
      <c r="FF23" s="510"/>
      <c r="FG23" s="510"/>
      <c r="FH23" s="510"/>
      <c r="FI23" s="510"/>
      <c r="FJ23" s="510"/>
      <c r="FK23" s="510"/>
      <c r="FL23" s="510"/>
      <c r="FM23" s="510"/>
      <c r="FN23" s="510"/>
      <c r="FO23" s="510"/>
      <c r="FP23" s="510"/>
      <c r="FQ23" s="510"/>
      <c r="FR23" s="510"/>
      <c r="FS23" s="510"/>
      <c r="FT23" s="510"/>
      <c r="FU23" s="510"/>
      <c r="FV23" s="510"/>
      <c r="FW23" s="510"/>
      <c r="FX23" s="510"/>
      <c r="FY23" s="510"/>
      <c r="FZ23" s="510"/>
      <c r="GA23" s="510"/>
      <c r="GB23" s="510"/>
      <c r="GC23" s="510"/>
      <c r="GD23" s="510"/>
      <c r="GE23" s="510"/>
      <c r="GF23" s="510"/>
      <c r="GG23" s="510"/>
      <c r="GH23" s="510"/>
      <c r="GI23" s="510"/>
      <c r="GJ23" s="510"/>
      <c r="GK23" s="510"/>
      <c r="GL23" s="510"/>
      <c r="GM23" s="510"/>
      <c r="GN23" s="510"/>
      <c r="GO23" s="510"/>
      <c r="GP23" s="510"/>
      <c r="GQ23" s="510"/>
      <c r="GR23" s="510"/>
      <c r="GS23" s="510"/>
      <c r="GT23" s="510"/>
      <c r="GU23" s="510"/>
      <c r="GV23" s="510"/>
      <c r="GW23" s="510"/>
      <c r="GX23" s="510"/>
      <c r="GY23" s="510"/>
      <c r="GZ23" s="510"/>
      <c r="HA23" s="510"/>
      <c r="HB23" s="510"/>
      <c r="HC23" s="510"/>
      <c r="HD23" s="510"/>
      <c r="HE23" s="510"/>
      <c r="HF23" s="510"/>
      <c r="HG23" s="510"/>
      <c r="HH23" s="510"/>
      <c r="HI23" s="510"/>
      <c r="HJ23" s="510"/>
      <c r="HK23" s="510"/>
      <c r="HL23" s="510"/>
      <c r="HM23" s="510"/>
      <c r="HN23" s="510"/>
      <c r="HO23" s="510"/>
      <c r="HP23" s="510"/>
      <c r="HQ23" s="510"/>
      <c r="HR23" s="510"/>
      <c r="HS23" s="510"/>
      <c r="HT23" s="510"/>
      <c r="HU23" s="510"/>
      <c r="HV23" s="510"/>
      <c r="HW23" s="510"/>
      <c r="HX23" s="510"/>
      <c r="HY23" s="510"/>
      <c r="HZ23" s="510"/>
      <c r="IA23" s="510"/>
      <c r="IB23" s="510"/>
      <c r="IC23" s="510"/>
      <c r="ID23" s="510"/>
      <c r="IE23" s="510"/>
      <c r="IF23" s="510"/>
      <c r="IG23" s="510"/>
      <c r="IH23" s="510"/>
      <c r="II23" s="510"/>
    </row>
    <row r="24" s="470" customFormat="1" ht="12" customHeight="1" spans="1:243">
      <c r="A24" s="477" t="s">
        <v>45</v>
      </c>
      <c r="B24" s="482">
        <f>SUM(B25:B30)</f>
        <v>185646</v>
      </c>
      <c r="C24" s="482">
        <f>SUM(C25:C30)</f>
        <v>179387</v>
      </c>
      <c r="D24" s="479">
        <f t="shared" ref="D24:D30" si="4">+E24/B24*100</f>
        <v>-3.37147043297459</v>
      </c>
      <c r="E24" s="478">
        <f t="shared" ref="E24:E30" si="5">+C24-B24</f>
        <v>-6259</v>
      </c>
      <c r="F24" s="483"/>
      <c r="G24" s="481" t="s">
        <v>48</v>
      </c>
      <c r="H24" s="482">
        <v>9885</v>
      </c>
      <c r="I24" s="482">
        <v>9889</v>
      </c>
      <c r="J24" s="482">
        <v>12107</v>
      </c>
      <c r="K24" s="479">
        <f t="shared" si="3"/>
        <v>22.4785027819929</v>
      </c>
      <c r="L24" s="478">
        <f t="shared" si="2"/>
        <v>2222</v>
      </c>
      <c r="M24" s="522"/>
      <c r="N24" s="524"/>
      <c r="O24" s="510"/>
      <c r="P24" s="510"/>
      <c r="Q24" s="510"/>
      <c r="R24" s="510"/>
      <c r="S24" s="510"/>
      <c r="T24" s="510"/>
      <c r="U24" s="510"/>
      <c r="V24" s="510"/>
      <c r="W24" s="510"/>
      <c r="X24" s="510"/>
      <c r="Y24" s="510"/>
      <c r="Z24" s="510"/>
      <c r="AA24" s="510"/>
      <c r="AB24" s="510"/>
      <c r="AC24" s="510"/>
      <c r="AD24" s="510"/>
      <c r="AE24" s="510"/>
      <c r="AF24" s="510"/>
      <c r="AG24" s="510"/>
      <c r="AH24" s="510"/>
      <c r="AI24" s="510"/>
      <c r="AJ24" s="510"/>
      <c r="AK24" s="510"/>
      <c r="AL24" s="510"/>
      <c r="AM24" s="510"/>
      <c r="AN24" s="510"/>
      <c r="AO24" s="510"/>
      <c r="AP24" s="510"/>
      <c r="AQ24" s="510"/>
      <c r="AR24" s="510"/>
      <c r="AS24" s="510"/>
      <c r="AT24" s="510"/>
      <c r="AU24" s="510"/>
      <c r="AV24" s="510"/>
      <c r="AW24" s="510"/>
      <c r="AX24" s="510"/>
      <c r="AY24" s="510"/>
      <c r="AZ24" s="510"/>
      <c r="BA24" s="510"/>
      <c r="BB24" s="510"/>
      <c r="BC24" s="510"/>
      <c r="BD24" s="510"/>
      <c r="BE24" s="510"/>
      <c r="BF24" s="510"/>
      <c r="BG24" s="510"/>
      <c r="BH24" s="510"/>
      <c r="BI24" s="510"/>
      <c r="BJ24" s="510"/>
      <c r="BK24" s="510"/>
      <c r="BL24" s="510"/>
      <c r="BM24" s="510"/>
      <c r="BN24" s="510"/>
      <c r="BO24" s="510"/>
      <c r="BP24" s="510"/>
      <c r="BQ24" s="510"/>
      <c r="BR24" s="510"/>
      <c r="BS24" s="510"/>
      <c r="BT24" s="510"/>
      <c r="BU24" s="510"/>
      <c r="BV24" s="510"/>
      <c r="BW24" s="510"/>
      <c r="BX24" s="510"/>
      <c r="BY24" s="510"/>
      <c r="BZ24" s="510"/>
      <c r="CA24" s="510"/>
      <c r="CB24" s="510"/>
      <c r="CC24" s="510"/>
      <c r="CD24" s="510"/>
      <c r="CE24" s="510"/>
      <c r="CF24" s="510"/>
      <c r="CG24" s="510"/>
      <c r="CH24" s="510"/>
      <c r="CI24" s="510"/>
      <c r="CJ24" s="510"/>
      <c r="CK24" s="510"/>
      <c r="CL24" s="510"/>
      <c r="CM24" s="510"/>
      <c r="CN24" s="510"/>
      <c r="CO24" s="510"/>
      <c r="CP24" s="510"/>
      <c r="CQ24" s="510"/>
      <c r="CR24" s="510"/>
      <c r="CS24" s="510"/>
      <c r="CT24" s="510"/>
      <c r="CU24" s="510"/>
      <c r="CV24" s="510"/>
      <c r="CW24" s="510"/>
      <c r="CX24" s="510"/>
      <c r="CY24" s="510"/>
      <c r="CZ24" s="510"/>
      <c r="DA24" s="510"/>
      <c r="DB24" s="510"/>
      <c r="DC24" s="510"/>
      <c r="DD24" s="510"/>
      <c r="DE24" s="510"/>
      <c r="DF24" s="510"/>
      <c r="DG24" s="510"/>
      <c r="DH24" s="510"/>
      <c r="DI24" s="510"/>
      <c r="DJ24" s="510"/>
      <c r="DK24" s="510"/>
      <c r="DL24" s="510"/>
      <c r="DM24" s="510"/>
      <c r="DN24" s="510"/>
      <c r="DO24" s="510"/>
      <c r="DP24" s="510"/>
      <c r="DQ24" s="510"/>
      <c r="DR24" s="510"/>
      <c r="DS24" s="510"/>
      <c r="DT24" s="510"/>
      <c r="DU24" s="510"/>
      <c r="DV24" s="510"/>
      <c r="DW24" s="510"/>
      <c r="DX24" s="510"/>
      <c r="DY24" s="510"/>
      <c r="DZ24" s="510"/>
      <c r="EA24" s="510"/>
      <c r="EB24" s="510"/>
      <c r="EC24" s="510"/>
      <c r="ED24" s="510"/>
      <c r="EE24" s="510"/>
      <c r="EF24" s="510"/>
      <c r="EG24" s="510"/>
      <c r="EH24" s="510"/>
      <c r="EI24" s="510"/>
      <c r="EJ24" s="510"/>
      <c r="EK24" s="510"/>
      <c r="EL24" s="510"/>
      <c r="EM24" s="510"/>
      <c r="EN24" s="510"/>
      <c r="EO24" s="510"/>
      <c r="EP24" s="510"/>
      <c r="EQ24" s="510"/>
      <c r="ER24" s="510"/>
      <c r="ES24" s="510"/>
      <c r="ET24" s="510"/>
      <c r="EU24" s="510"/>
      <c r="EV24" s="510"/>
      <c r="EW24" s="510"/>
      <c r="EX24" s="510"/>
      <c r="EY24" s="510"/>
      <c r="EZ24" s="510"/>
      <c r="FA24" s="510"/>
      <c r="FB24" s="510"/>
      <c r="FC24" s="510"/>
      <c r="FD24" s="510"/>
      <c r="FE24" s="510"/>
      <c r="FF24" s="510"/>
      <c r="FG24" s="510"/>
      <c r="FH24" s="510"/>
      <c r="FI24" s="510"/>
      <c r="FJ24" s="510"/>
      <c r="FK24" s="510"/>
      <c r="FL24" s="510"/>
      <c r="FM24" s="510"/>
      <c r="FN24" s="510"/>
      <c r="FO24" s="510"/>
      <c r="FP24" s="510"/>
      <c r="FQ24" s="510"/>
      <c r="FR24" s="510"/>
      <c r="FS24" s="510"/>
      <c r="FT24" s="510"/>
      <c r="FU24" s="510"/>
      <c r="FV24" s="510"/>
      <c r="FW24" s="510"/>
      <c r="FX24" s="510"/>
      <c r="FY24" s="510"/>
      <c r="FZ24" s="510"/>
      <c r="GA24" s="510"/>
      <c r="GB24" s="510"/>
      <c r="GC24" s="510"/>
      <c r="GD24" s="510"/>
      <c r="GE24" s="510"/>
      <c r="GF24" s="510"/>
      <c r="GG24" s="510"/>
      <c r="GH24" s="510"/>
      <c r="GI24" s="510"/>
      <c r="GJ24" s="510"/>
      <c r="GK24" s="510"/>
      <c r="GL24" s="510"/>
      <c r="GM24" s="510"/>
      <c r="GN24" s="510"/>
      <c r="GO24" s="510"/>
      <c r="GP24" s="510"/>
      <c r="GQ24" s="510"/>
      <c r="GR24" s="510"/>
      <c r="GS24" s="510"/>
      <c r="GT24" s="510"/>
      <c r="GU24" s="510"/>
      <c r="GV24" s="510"/>
      <c r="GW24" s="510"/>
      <c r="GX24" s="510"/>
      <c r="GY24" s="510"/>
      <c r="GZ24" s="510"/>
      <c r="HA24" s="510"/>
      <c r="HB24" s="510"/>
      <c r="HC24" s="510"/>
      <c r="HD24" s="510"/>
      <c r="HE24" s="510"/>
      <c r="HF24" s="510"/>
      <c r="HG24" s="510"/>
      <c r="HH24" s="510"/>
      <c r="HI24" s="510"/>
      <c r="HJ24" s="510"/>
      <c r="HK24" s="510"/>
      <c r="HL24" s="510"/>
      <c r="HM24" s="510"/>
      <c r="HN24" s="510"/>
      <c r="HO24" s="510"/>
      <c r="HP24" s="510"/>
      <c r="HQ24" s="510"/>
      <c r="HR24" s="510"/>
      <c r="HS24" s="510"/>
      <c r="HT24" s="510"/>
      <c r="HU24" s="510"/>
      <c r="HV24" s="510"/>
      <c r="HW24" s="510"/>
      <c r="HX24" s="510"/>
      <c r="HY24" s="510"/>
      <c r="HZ24" s="510"/>
      <c r="IA24" s="510"/>
      <c r="IB24" s="510"/>
      <c r="IC24" s="510"/>
      <c r="ID24" s="510"/>
      <c r="IE24" s="510"/>
      <c r="IF24" s="510"/>
      <c r="IG24" s="510"/>
      <c r="IH24" s="510"/>
      <c r="II24" s="510"/>
    </row>
    <row r="25" s="470" customFormat="1" ht="12" customHeight="1" spans="1:243">
      <c r="A25" s="477" t="s">
        <v>47</v>
      </c>
      <c r="B25" s="482">
        <v>30538</v>
      </c>
      <c r="C25" s="482">
        <v>25111</v>
      </c>
      <c r="D25" s="479">
        <f t="shared" si="4"/>
        <v>-17.7713013294911</v>
      </c>
      <c r="E25" s="478">
        <f t="shared" si="5"/>
        <v>-5427</v>
      </c>
      <c r="F25" s="483"/>
      <c r="G25" s="481" t="s">
        <v>50</v>
      </c>
      <c r="H25" s="482">
        <v>16064</v>
      </c>
      <c r="I25" s="482">
        <v>16030</v>
      </c>
      <c r="J25" s="482">
        <v>23265</v>
      </c>
      <c r="K25" s="479">
        <f t="shared" si="3"/>
        <v>44.8269422310757</v>
      </c>
      <c r="L25" s="478">
        <f t="shared" si="2"/>
        <v>7201</v>
      </c>
      <c r="M25" s="522"/>
      <c r="N25" s="524"/>
      <c r="O25" s="510"/>
      <c r="P25" s="510"/>
      <c r="Q25" s="510"/>
      <c r="R25" s="510"/>
      <c r="S25" s="510"/>
      <c r="T25" s="510"/>
      <c r="U25" s="510"/>
      <c r="V25" s="510"/>
      <c r="W25" s="510"/>
      <c r="X25" s="510"/>
      <c r="Y25" s="510"/>
      <c r="Z25" s="510"/>
      <c r="AA25" s="510"/>
      <c r="AB25" s="510"/>
      <c r="AC25" s="510"/>
      <c r="AD25" s="510"/>
      <c r="AE25" s="510"/>
      <c r="AF25" s="510"/>
      <c r="AG25" s="510"/>
      <c r="AH25" s="510"/>
      <c r="AI25" s="510"/>
      <c r="AJ25" s="510"/>
      <c r="AK25" s="510"/>
      <c r="AL25" s="510"/>
      <c r="AM25" s="510"/>
      <c r="AN25" s="510"/>
      <c r="AO25" s="510"/>
      <c r="AP25" s="510"/>
      <c r="AQ25" s="510"/>
      <c r="AR25" s="510"/>
      <c r="AS25" s="510"/>
      <c r="AT25" s="510"/>
      <c r="AU25" s="510"/>
      <c r="AV25" s="510"/>
      <c r="AW25" s="510"/>
      <c r="AX25" s="510"/>
      <c r="AY25" s="510"/>
      <c r="AZ25" s="510"/>
      <c r="BA25" s="510"/>
      <c r="BB25" s="510"/>
      <c r="BC25" s="510"/>
      <c r="BD25" s="510"/>
      <c r="BE25" s="510"/>
      <c r="BF25" s="510"/>
      <c r="BG25" s="510"/>
      <c r="BH25" s="510"/>
      <c r="BI25" s="510"/>
      <c r="BJ25" s="510"/>
      <c r="BK25" s="510"/>
      <c r="BL25" s="510"/>
      <c r="BM25" s="510"/>
      <c r="BN25" s="510"/>
      <c r="BO25" s="510"/>
      <c r="BP25" s="510"/>
      <c r="BQ25" s="510"/>
      <c r="BR25" s="510"/>
      <c r="BS25" s="510"/>
      <c r="BT25" s="510"/>
      <c r="BU25" s="510"/>
      <c r="BV25" s="510"/>
      <c r="BW25" s="510"/>
      <c r="BX25" s="510"/>
      <c r="BY25" s="510"/>
      <c r="BZ25" s="510"/>
      <c r="CA25" s="510"/>
      <c r="CB25" s="510"/>
      <c r="CC25" s="510"/>
      <c r="CD25" s="510"/>
      <c r="CE25" s="510"/>
      <c r="CF25" s="510"/>
      <c r="CG25" s="510"/>
      <c r="CH25" s="510"/>
      <c r="CI25" s="510"/>
      <c r="CJ25" s="510"/>
      <c r="CK25" s="510"/>
      <c r="CL25" s="510"/>
      <c r="CM25" s="510"/>
      <c r="CN25" s="510"/>
      <c r="CO25" s="510"/>
      <c r="CP25" s="510"/>
      <c r="CQ25" s="510"/>
      <c r="CR25" s="510"/>
      <c r="CS25" s="510"/>
      <c r="CT25" s="510"/>
      <c r="CU25" s="510"/>
      <c r="CV25" s="510"/>
      <c r="CW25" s="510"/>
      <c r="CX25" s="510"/>
      <c r="CY25" s="510"/>
      <c r="CZ25" s="510"/>
      <c r="DA25" s="510"/>
      <c r="DB25" s="510"/>
      <c r="DC25" s="510"/>
      <c r="DD25" s="510"/>
      <c r="DE25" s="510"/>
      <c r="DF25" s="510"/>
      <c r="DG25" s="510"/>
      <c r="DH25" s="510"/>
      <c r="DI25" s="510"/>
      <c r="DJ25" s="510"/>
      <c r="DK25" s="510"/>
      <c r="DL25" s="510"/>
      <c r="DM25" s="510"/>
      <c r="DN25" s="510"/>
      <c r="DO25" s="510"/>
      <c r="DP25" s="510"/>
      <c r="DQ25" s="510"/>
      <c r="DR25" s="510"/>
      <c r="DS25" s="510"/>
      <c r="DT25" s="510"/>
      <c r="DU25" s="510"/>
      <c r="DV25" s="510"/>
      <c r="DW25" s="510"/>
      <c r="DX25" s="510"/>
      <c r="DY25" s="510"/>
      <c r="DZ25" s="510"/>
      <c r="EA25" s="510"/>
      <c r="EB25" s="510"/>
      <c r="EC25" s="510"/>
      <c r="ED25" s="510"/>
      <c r="EE25" s="510"/>
      <c r="EF25" s="510"/>
      <c r="EG25" s="510"/>
      <c r="EH25" s="510"/>
      <c r="EI25" s="510"/>
      <c r="EJ25" s="510"/>
      <c r="EK25" s="510"/>
      <c r="EL25" s="510"/>
      <c r="EM25" s="510"/>
      <c r="EN25" s="510"/>
      <c r="EO25" s="510"/>
      <c r="EP25" s="510"/>
      <c r="EQ25" s="510"/>
      <c r="ER25" s="510"/>
      <c r="ES25" s="510"/>
      <c r="ET25" s="510"/>
      <c r="EU25" s="510"/>
      <c r="EV25" s="510"/>
      <c r="EW25" s="510"/>
      <c r="EX25" s="510"/>
      <c r="EY25" s="510"/>
      <c r="EZ25" s="510"/>
      <c r="FA25" s="510"/>
      <c r="FB25" s="510"/>
      <c r="FC25" s="510"/>
      <c r="FD25" s="510"/>
      <c r="FE25" s="510"/>
      <c r="FF25" s="510"/>
      <c r="FG25" s="510"/>
      <c r="FH25" s="510"/>
      <c r="FI25" s="510"/>
      <c r="FJ25" s="510"/>
      <c r="FK25" s="510"/>
      <c r="FL25" s="510"/>
      <c r="FM25" s="510"/>
      <c r="FN25" s="510"/>
      <c r="FO25" s="510"/>
      <c r="FP25" s="510"/>
      <c r="FQ25" s="510"/>
      <c r="FR25" s="510"/>
      <c r="FS25" s="510"/>
      <c r="FT25" s="510"/>
      <c r="FU25" s="510"/>
      <c r="FV25" s="510"/>
      <c r="FW25" s="510"/>
      <c r="FX25" s="510"/>
      <c r="FY25" s="510"/>
      <c r="FZ25" s="510"/>
      <c r="GA25" s="510"/>
      <c r="GB25" s="510"/>
      <c r="GC25" s="510"/>
      <c r="GD25" s="510"/>
      <c r="GE25" s="510"/>
      <c r="GF25" s="510"/>
      <c r="GG25" s="510"/>
      <c r="GH25" s="510"/>
      <c r="GI25" s="510"/>
      <c r="GJ25" s="510"/>
      <c r="GK25" s="510"/>
      <c r="GL25" s="510"/>
      <c r="GM25" s="510"/>
      <c r="GN25" s="510"/>
      <c r="GO25" s="510"/>
      <c r="GP25" s="510"/>
      <c r="GQ25" s="510"/>
      <c r="GR25" s="510"/>
      <c r="GS25" s="510"/>
      <c r="GT25" s="510"/>
      <c r="GU25" s="510"/>
      <c r="GV25" s="510"/>
      <c r="GW25" s="510"/>
      <c r="GX25" s="510"/>
      <c r="GY25" s="510"/>
      <c r="GZ25" s="510"/>
      <c r="HA25" s="510"/>
      <c r="HB25" s="510"/>
      <c r="HC25" s="510"/>
      <c r="HD25" s="510"/>
      <c r="HE25" s="510"/>
      <c r="HF25" s="510"/>
      <c r="HG25" s="510"/>
      <c r="HH25" s="510"/>
      <c r="HI25" s="510"/>
      <c r="HJ25" s="510"/>
      <c r="HK25" s="510"/>
      <c r="HL25" s="510"/>
      <c r="HM25" s="510"/>
      <c r="HN25" s="510"/>
      <c r="HO25" s="510"/>
      <c r="HP25" s="510"/>
      <c r="HQ25" s="510"/>
      <c r="HR25" s="510"/>
      <c r="HS25" s="510"/>
      <c r="HT25" s="510"/>
      <c r="HU25" s="510"/>
      <c r="HV25" s="510"/>
      <c r="HW25" s="510"/>
      <c r="HX25" s="510"/>
      <c r="HY25" s="510"/>
      <c r="HZ25" s="510"/>
      <c r="IA25" s="510"/>
      <c r="IB25" s="510"/>
      <c r="IC25" s="510"/>
      <c r="ID25" s="510"/>
      <c r="IE25" s="510"/>
      <c r="IF25" s="510"/>
      <c r="IG25" s="510"/>
      <c r="IH25" s="510"/>
      <c r="II25" s="510"/>
    </row>
    <row r="26" s="470" customFormat="1" ht="12" customHeight="1" spans="1:243">
      <c r="A26" s="484" t="s">
        <v>151</v>
      </c>
      <c r="B26" s="482">
        <v>21419</v>
      </c>
      <c r="C26" s="482">
        <v>23515</v>
      </c>
      <c r="D26" s="479">
        <f t="shared" si="4"/>
        <v>9.78570428124562</v>
      </c>
      <c r="E26" s="478">
        <f t="shared" si="5"/>
        <v>2096</v>
      </c>
      <c r="F26" s="483"/>
      <c r="G26" s="485" t="s">
        <v>52</v>
      </c>
      <c r="H26" s="482">
        <v>1620</v>
      </c>
      <c r="I26" s="482">
        <v>1985</v>
      </c>
      <c r="J26" s="482">
        <v>11323</v>
      </c>
      <c r="K26" s="479"/>
      <c r="L26" s="478">
        <f t="shared" si="2"/>
        <v>9703</v>
      </c>
      <c r="M26" s="522"/>
      <c r="N26" s="524"/>
      <c r="O26" s="510"/>
      <c r="P26" s="510"/>
      <c r="Q26" s="510"/>
      <c r="R26" s="510"/>
      <c r="S26" s="510"/>
      <c r="T26" s="510"/>
      <c r="U26" s="510"/>
      <c r="V26" s="510"/>
      <c r="W26" s="510"/>
      <c r="X26" s="510"/>
      <c r="Y26" s="510"/>
      <c r="Z26" s="510"/>
      <c r="AA26" s="510"/>
      <c r="AB26" s="510"/>
      <c r="AC26" s="510"/>
      <c r="AD26" s="510"/>
      <c r="AE26" s="510"/>
      <c r="AF26" s="510"/>
      <c r="AG26" s="510"/>
      <c r="AH26" s="510"/>
      <c r="AI26" s="510"/>
      <c r="AJ26" s="510"/>
      <c r="AK26" s="510"/>
      <c r="AL26" s="510"/>
      <c r="AM26" s="510"/>
      <c r="AN26" s="510"/>
      <c r="AO26" s="510"/>
      <c r="AP26" s="510"/>
      <c r="AQ26" s="510"/>
      <c r="AR26" s="510"/>
      <c r="AS26" s="510"/>
      <c r="AT26" s="510"/>
      <c r="AU26" s="510"/>
      <c r="AV26" s="510"/>
      <c r="AW26" s="510"/>
      <c r="AX26" s="510"/>
      <c r="AY26" s="510"/>
      <c r="AZ26" s="510"/>
      <c r="BA26" s="510"/>
      <c r="BB26" s="510"/>
      <c r="BC26" s="510"/>
      <c r="BD26" s="510"/>
      <c r="BE26" s="510"/>
      <c r="BF26" s="510"/>
      <c r="BG26" s="510"/>
      <c r="BH26" s="510"/>
      <c r="BI26" s="510"/>
      <c r="BJ26" s="510"/>
      <c r="BK26" s="510"/>
      <c r="BL26" s="510"/>
      <c r="BM26" s="510"/>
      <c r="BN26" s="510"/>
      <c r="BO26" s="510"/>
      <c r="BP26" s="510"/>
      <c r="BQ26" s="510"/>
      <c r="BR26" s="510"/>
      <c r="BS26" s="510"/>
      <c r="BT26" s="510"/>
      <c r="BU26" s="510"/>
      <c r="BV26" s="510"/>
      <c r="BW26" s="510"/>
      <c r="BX26" s="510"/>
      <c r="BY26" s="510"/>
      <c r="BZ26" s="510"/>
      <c r="CA26" s="510"/>
      <c r="CB26" s="510"/>
      <c r="CC26" s="510"/>
      <c r="CD26" s="510"/>
      <c r="CE26" s="510"/>
      <c r="CF26" s="510"/>
      <c r="CG26" s="510"/>
      <c r="CH26" s="510"/>
      <c r="CI26" s="510"/>
      <c r="CJ26" s="510"/>
      <c r="CK26" s="510"/>
      <c r="CL26" s="510"/>
      <c r="CM26" s="510"/>
      <c r="CN26" s="510"/>
      <c r="CO26" s="510"/>
      <c r="CP26" s="510"/>
      <c r="CQ26" s="510"/>
      <c r="CR26" s="510"/>
      <c r="CS26" s="510"/>
      <c r="CT26" s="510"/>
      <c r="CU26" s="510"/>
      <c r="CV26" s="510"/>
      <c r="CW26" s="510"/>
      <c r="CX26" s="510"/>
      <c r="CY26" s="510"/>
      <c r="CZ26" s="510"/>
      <c r="DA26" s="510"/>
      <c r="DB26" s="510"/>
      <c r="DC26" s="510"/>
      <c r="DD26" s="510"/>
      <c r="DE26" s="510"/>
      <c r="DF26" s="510"/>
      <c r="DG26" s="510"/>
      <c r="DH26" s="510"/>
      <c r="DI26" s="510"/>
      <c r="DJ26" s="510"/>
      <c r="DK26" s="510"/>
      <c r="DL26" s="510"/>
      <c r="DM26" s="510"/>
      <c r="DN26" s="510"/>
      <c r="DO26" s="510"/>
      <c r="DP26" s="510"/>
      <c r="DQ26" s="510"/>
      <c r="DR26" s="510"/>
      <c r="DS26" s="510"/>
      <c r="DT26" s="510"/>
      <c r="DU26" s="510"/>
      <c r="DV26" s="510"/>
      <c r="DW26" s="510"/>
      <c r="DX26" s="510"/>
      <c r="DY26" s="510"/>
      <c r="DZ26" s="510"/>
      <c r="EA26" s="510"/>
      <c r="EB26" s="510"/>
      <c r="EC26" s="510"/>
      <c r="ED26" s="510"/>
      <c r="EE26" s="510"/>
      <c r="EF26" s="510"/>
      <c r="EG26" s="510"/>
      <c r="EH26" s="510"/>
      <c r="EI26" s="510"/>
      <c r="EJ26" s="510"/>
      <c r="EK26" s="510"/>
      <c r="EL26" s="510"/>
      <c r="EM26" s="510"/>
      <c r="EN26" s="510"/>
      <c r="EO26" s="510"/>
      <c r="EP26" s="510"/>
      <c r="EQ26" s="510"/>
      <c r="ER26" s="510"/>
      <c r="ES26" s="510"/>
      <c r="ET26" s="510"/>
      <c r="EU26" s="510"/>
      <c r="EV26" s="510"/>
      <c r="EW26" s="510"/>
      <c r="EX26" s="510"/>
      <c r="EY26" s="510"/>
      <c r="EZ26" s="510"/>
      <c r="FA26" s="510"/>
      <c r="FB26" s="510"/>
      <c r="FC26" s="510"/>
      <c r="FD26" s="510"/>
      <c r="FE26" s="510"/>
      <c r="FF26" s="510"/>
      <c r="FG26" s="510"/>
      <c r="FH26" s="510"/>
      <c r="FI26" s="510"/>
      <c r="FJ26" s="510"/>
      <c r="FK26" s="510"/>
      <c r="FL26" s="510"/>
      <c r="FM26" s="510"/>
      <c r="FN26" s="510"/>
      <c r="FO26" s="510"/>
      <c r="FP26" s="510"/>
      <c r="FQ26" s="510"/>
      <c r="FR26" s="510"/>
      <c r="FS26" s="510"/>
      <c r="FT26" s="510"/>
      <c r="FU26" s="510"/>
      <c r="FV26" s="510"/>
      <c r="FW26" s="510"/>
      <c r="FX26" s="510"/>
      <c r="FY26" s="510"/>
      <c r="FZ26" s="510"/>
      <c r="GA26" s="510"/>
      <c r="GB26" s="510"/>
      <c r="GC26" s="510"/>
      <c r="GD26" s="510"/>
      <c r="GE26" s="510"/>
      <c r="GF26" s="510"/>
      <c r="GG26" s="510"/>
      <c r="GH26" s="510"/>
      <c r="GI26" s="510"/>
      <c r="GJ26" s="510"/>
      <c r="GK26" s="510"/>
      <c r="GL26" s="510"/>
      <c r="GM26" s="510"/>
      <c r="GN26" s="510"/>
      <c r="GO26" s="510"/>
      <c r="GP26" s="510"/>
      <c r="GQ26" s="510"/>
      <c r="GR26" s="510"/>
      <c r="GS26" s="510"/>
      <c r="GT26" s="510"/>
      <c r="GU26" s="510"/>
      <c r="GV26" s="510"/>
      <c r="GW26" s="510"/>
      <c r="GX26" s="510"/>
      <c r="GY26" s="510"/>
      <c r="GZ26" s="510"/>
      <c r="HA26" s="510"/>
      <c r="HB26" s="510"/>
      <c r="HC26" s="510"/>
      <c r="HD26" s="510"/>
      <c r="HE26" s="510"/>
      <c r="HF26" s="510"/>
      <c r="HG26" s="510"/>
      <c r="HH26" s="510"/>
      <c r="HI26" s="510"/>
      <c r="HJ26" s="510"/>
      <c r="HK26" s="510"/>
      <c r="HL26" s="510"/>
      <c r="HM26" s="510"/>
      <c r="HN26" s="510"/>
      <c r="HO26" s="510"/>
      <c r="HP26" s="510"/>
      <c r="HQ26" s="510"/>
      <c r="HR26" s="510"/>
      <c r="HS26" s="510"/>
      <c r="HT26" s="510"/>
      <c r="HU26" s="510"/>
      <c r="HV26" s="510"/>
      <c r="HW26" s="510"/>
      <c r="HX26" s="510"/>
      <c r="HY26" s="510"/>
      <c r="HZ26" s="510"/>
      <c r="IA26" s="510"/>
      <c r="IB26" s="510"/>
      <c r="IC26" s="510"/>
      <c r="ID26" s="510"/>
      <c r="IE26" s="510"/>
      <c r="IF26" s="510"/>
      <c r="IG26" s="510"/>
      <c r="IH26" s="510"/>
      <c r="II26" s="510"/>
    </row>
    <row r="27" s="470" customFormat="1" ht="12" customHeight="1" spans="1:243">
      <c r="A27" s="484" t="s">
        <v>152</v>
      </c>
      <c r="B27" s="482">
        <v>38496</v>
      </c>
      <c r="C27" s="482">
        <v>39678</v>
      </c>
      <c r="D27" s="479">
        <f t="shared" si="4"/>
        <v>3.07044887780549</v>
      </c>
      <c r="E27" s="478">
        <f t="shared" si="5"/>
        <v>1182</v>
      </c>
      <c r="F27" s="483"/>
      <c r="G27" s="481" t="s">
        <v>54</v>
      </c>
      <c r="H27" s="482">
        <v>15300</v>
      </c>
      <c r="I27" s="482"/>
      <c r="J27" s="482">
        <v>11800</v>
      </c>
      <c r="K27" s="479"/>
      <c r="L27" s="478"/>
      <c r="M27" s="522"/>
      <c r="N27" s="524"/>
      <c r="O27" s="510"/>
      <c r="P27" s="510"/>
      <c r="Q27" s="510"/>
      <c r="R27" s="510"/>
      <c r="S27" s="510"/>
      <c r="T27" s="510"/>
      <c r="U27" s="510"/>
      <c r="V27" s="510"/>
      <c r="W27" s="510"/>
      <c r="X27" s="510"/>
      <c r="Y27" s="510"/>
      <c r="Z27" s="510"/>
      <c r="AA27" s="510"/>
      <c r="AB27" s="510"/>
      <c r="AC27" s="510"/>
      <c r="AD27" s="510"/>
      <c r="AE27" s="510"/>
      <c r="AF27" s="510"/>
      <c r="AG27" s="510"/>
      <c r="AH27" s="510"/>
      <c r="AI27" s="510"/>
      <c r="AJ27" s="510"/>
      <c r="AK27" s="510"/>
      <c r="AL27" s="510"/>
      <c r="AM27" s="510"/>
      <c r="AN27" s="510"/>
      <c r="AO27" s="510"/>
      <c r="AP27" s="510"/>
      <c r="AQ27" s="510"/>
      <c r="AR27" s="510"/>
      <c r="AS27" s="510"/>
      <c r="AT27" s="510"/>
      <c r="AU27" s="510"/>
      <c r="AV27" s="510"/>
      <c r="AW27" s="510"/>
      <c r="AX27" s="510"/>
      <c r="AY27" s="510"/>
      <c r="AZ27" s="510"/>
      <c r="BA27" s="510"/>
      <c r="BB27" s="510"/>
      <c r="BC27" s="510"/>
      <c r="BD27" s="510"/>
      <c r="BE27" s="510"/>
      <c r="BF27" s="510"/>
      <c r="BG27" s="510"/>
      <c r="BH27" s="510"/>
      <c r="BI27" s="510"/>
      <c r="BJ27" s="510"/>
      <c r="BK27" s="510"/>
      <c r="BL27" s="510"/>
      <c r="BM27" s="510"/>
      <c r="BN27" s="510"/>
      <c r="BO27" s="510"/>
      <c r="BP27" s="510"/>
      <c r="BQ27" s="510"/>
      <c r="BR27" s="510"/>
      <c r="BS27" s="510"/>
      <c r="BT27" s="510"/>
      <c r="BU27" s="510"/>
      <c r="BV27" s="510"/>
      <c r="BW27" s="510"/>
      <c r="BX27" s="510"/>
      <c r="BY27" s="510"/>
      <c r="BZ27" s="510"/>
      <c r="CA27" s="510"/>
      <c r="CB27" s="510"/>
      <c r="CC27" s="510"/>
      <c r="CD27" s="510"/>
      <c r="CE27" s="510"/>
      <c r="CF27" s="510"/>
      <c r="CG27" s="510"/>
      <c r="CH27" s="510"/>
      <c r="CI27" s="510"/>
      <c r="CJ27" s="510"/>
      <c r="CK27" s="510"/>
      <c r="CL27" s="510"/>
      <c r="CM27" s="510"/>
      <c r="CN27" s="510"/>
      <c r="CO27" s="510"/>
      <c r="CP27" s="510"/>
      <c r="CQ27" s="510"/>
      <c r="CR27" s="510"/>
      <c r="CS27" s="510"/>
      <c r="CT27" s="510"/>
      <c r="CU27" s="510"/>
      <c r="CV27" s="510"/>
      <c r="CW27" s="510"/>
      <c r="CX27" s="510"/>
      <c r="CY27" s="510"/>
      <c r="CZ27" s="510"/>
      <c r="DA27" s="510"/>
      <c r="DB27" s="510"/>
      <c r="DC27" s="510"/>
      <c r="DD27" s="510"/>
      <c r="DE27" s="510"/>
      <c r="DF27" s="510"/>
      <c r="DG27" s="510"/>
      <c r="DH27" s="510"/>
      <c r="DI27" s="510"/>
      <c r="DJ27" s="510"/>
      <c r="DK27" s="510"/>
      <c r="DL27" s="510"/>
      <c r="DM27" s="510"/>
      <c r="DN27" s="510"/>
      <c r="DO27" s="510"/>
      <c r="DP27" s="510"/>
      <c r="DQ27" s="510"/>
      <c r="DR27" s="510"/>
      <c r="DS27" s="510"/>
      <c r="DT27" s="510"/>
      <c r="DU27" s="510"/>
      <c r="DV27" s="510"/>
      <c r="DW27" s="510"/>
      <c r="DX27" s="510"/>
      <c r="DY27" s="510"/>
      <c r="DZ27" s="510"/>
      <c r="EA27" s="510"/>
      <c r="EB27" s="510"/>
      <c r="EC27" s="510"/>
      <c r="ED27" s="510"/>
      <c r="EE27" s="510"/>
      <c r="EF27" s="510"/>
      <c r="EG27" s="510"/>
      <c r="EH27" s="510"/>
      <c r="EI27" s="510"/>
      <c r="EJ27" s="510"/>
      <c r="EK27" s="510"/>
      <c r="EL27" s="510"/>
      <c r="EM27" s="510"/>
      <c r="EN27" s="510"/>
      <c r="EO27" s="510"/>
      <c r="EP27" s="510"/>
      <c r="EQ27" s="510"/>
      <c r="ER27" s="510"/>
      <c r="ES27" s="510"/>
      <c r="ET27" s="510"/>
      <c r="EU27" s="510"/>
      <c r="EV27" s="510"/>
      <c r="EW27" s="510"/>
      <c r="EX27" s="510"/>
      <c r="EY27" s="510"/>
      <c r="EZ27" s="510"/>
      <c r="FA27" s="510"/>
      <c r="FB27" s="510"/>
      <c r="FC27" s="510"/>
      <c r="FD27" s="510"/>
      <c r="FE27" s="510"/>
      <c r="FF27" s="510"/>
      <c r="FG27" s="510"/>
      <c r="FH27" s="510"/>
      <c r="FI27" s="510"/>
      <c r="FJ27" s="510"/>
      <c r="FK27" s="510"/>
      <c r="FL27" s="510"/>
      <c r="FM27" s="510"/>
      <c r="FN27" s="510"/>
      <c r="FO27" s="510"/>
      <c r="FP27" s="510"/>
      <c r="FQ27" s="510"/>
      <c r="FR27" s="510"/>
      <c r="FS27" s="510"/>
      <c r="FT27" s="510"/>
      <c r="FU27" s="510"/>
      <c r="FV27" s="510"/>
      <c r="FW27" s="510"/>
      <c r="FX27" s="510"/>
      <c r="FY27" s="510"/>
      <c r="FZ27" s="510"/>
      <c r="GA27" s="510"/>
      <c r="GB27" s="510"/>
      <c r="GC27" s="510"/>
      <c r="GD27" s="510"/>
      <c r="GE27" s="510"/>
      <c r="GF27" s="510"/>
      <c r="GG27" s="510"/>
      <c r="GH27" s="510"/>
      <c r="GI27" s="510"/>
      <c r="GJ27" s="510"/>
      <c r="GK27" s="510"/>
      <c r="GL27" s="510"/>
      <c r="GM27" s="510"/>
      <c r="GN27" s="510"/>
      <c r="GO27" s="510"/>
      <c r="GP27" s="510"/>
      <c r="GQ27" s="510"/>
      <c r="GR27" s="510"/>
      <c r="GS27" s="510"/>
      <c r="GT27" s="510"/>
      <c r="GU27" s="510"/>
      <c r="GV27" s="510"/>
      <c r="GW27" s="510"/>
      <c r="GX27" s="510"/>
      <c r="GY27" s="510"/>
      <c r="GZ27" s="510"/>
      <c r="HA27" s="510"/>
      <c r="HB27" s="510"/>
      <c r="HC27" s="510"/>
      <c r="HD27" s="510"/>
      <c r="HE27" s="510"/>
      <c r="HF27" s="510"/>
      <c r="HG27" s="510"/>
      <c r="HH27" s="510"/>
      <c r="HI27" s="510"/>
      <c r="HJ27" s="510"/>
      <c r="HK27" s="510"/>
      <c r="HL27" s="510"/>
      <c r="HM27" s="510"/>
      <c r="HN27" s="510"/>
      <c r="HO27" s="510"/>
      <c r="HP27" s="510"/>
      <c r="HQ27" s="510"/>
      <c r="HR27" s="510"/>
      <c r="HS27" s="510"/>
      <c r="HT27" s="510"/>
      <c r="HU27" s="510"/>
      <c r="HV27" s="510"/>
      <c r="HW27" s="510"/>
      <c r="HX27" s="510"/>
      <c r="HY27" s="510"/>
      <c r="HZ27" s="510"/>
      <c r="IA27" s="510"/>
      <c r="IB27" s="510"/>
      <c r="IC27" s="510"/>
      <c r="ID27" s="510"/>
      <c r="IE27" s="510"/>
      <c r="IF27" s="510"/>
      <c r="IG27" s="510"/>
      <c r="IH27" s="510"/>
      <c r="II27" s="510"/>
    </row>
    <row r="28" s="470" customFormat="1" ht="12" customHeight="1" spans="1:243">
      <c r="A28" s="499" t="s">
        <v>153</v>
      </c>
      <c r="B28" s="482">
        <v>28025</v>
      </c>
      <c r="C28" s="482">
        <v>36308</v>
      </c>
      <c r="D28" s="479">
        <f t="shared" si="4"/>
        <v>29.5557537912578</v>
      </c>
      <c r="E28" s="478">
        <f t="shared" si="5"/>
        <v>8283</v>
      </c>
      <c r="F28" s="483"/>
      <c r="G28" s="358" t="s">
        <v>56</v>
      </c>
      <c r="H28" s="482">
        <v>15135</v>
      </c>
      <c r="I28" s="482">
        <v>14314</v>
      </c>
      <c r="J28" s="482">
        <v>15902</v>
      </c>
      <c r="K28" s="479">
        <f>+L28/H28*100</f>
        <v>5.06772381896267</v>
      </c>
      <c r="L28" s="478">
        <f t="shared" ref="L28:L36" si="6">J28-H28</f>
        <v>767</v>
      </c>
      <c r="M28" s="522"/>
      <c r="N28" s="524"/>
      <c r="O28" s="510"/>
      <c r="P28" s="510"/>
      <c r="Q28" s="510"/>
      <c r="R28" s="510"/>
      <c r="S28" s="510"/>
      <c r="T28" s="510"/>
      <c r="U28" s="510"/>
      <c r="V28" s="510"/>
      <c r="W28" s="510"/>
      <c r="X28" s="510"/>
      <c r="Y28" s="510"/>
      <c r="Z28" s="510"/>
      <c r="AA28" s="510"/>
      <c r="AB28" s="510"/>
      <c r="AC28" s="510"/>
      <c r="AD28" s="510"/>
      <c r="AE28" s="510"/>
      <c r="AF28" s="510"/>
      <c r="AG28" s="510"/>
      <c r="AH28" s="510"/>
      <c r="AI28" s="510"/>
      <c r="AJ28" s="510"/>
      <c r="AK28" s="510"/>
      <c r="AL28" s="510"/>
      <c r="AM28" s="510"/>
      <c r="AN28" s="510"/>
      <c r="AO28" s="510"/>
      <c r="AP28" s="510"/>
      <c r="AQ28" s="510"/>
      <c r="AR28" s="510"/>
      <c r="AS28" s="510"/>
      <c r="AT28" s="510"/>
      <c r="AU28" s="510"/>
      <c r="AV28" s="510"/>
      <c r="AW28" s="510"/>
      <c r="AX28" s="510"/>
      <c r="AY28" s="510"/>
      <c r="AZ28" s="510"/>
      <c r="BA28" s="510"/>
      <c r="BB28" s="510"/>
      <c r="BC28" s="510"/>
      <c r="BD28" s="510"/>
      <c r="BE28" s="510"/>
      <c r="BF28" s="510"/>
      <c r="BG28" s="510"/>
      <c r="BH28" s="510"/>
      <c r="BI28" s="510"/>
      <c r="BJ28" s="510"/>
      <c r="BK28" s="510"/>
      <c r="BL28" s="510"/>
      <c r="BM28" s="510"/>
      <c r="BN28" s="510"/>
      <c r="BO28" s="510"/>
      <c r="BP28" s="510"/>
      <c r="BQ28" s="510"/>
      <c r="BR28" s="510"/>
      <c r="BS28" s="510"/>
      <c r="BT28" s="510"/>
      <c r="BU28" s="510"/>
      <c r="BV28" s="510"/>
      <c r="BW28" s="510"/>
      <c r="BX28" s="510"/>
      <c r="BY28" s="510"/>
      <c r="BZ28" s="510"/>
      <c r="CA28" s="510"/>
      <c r="CB28" s="510"/>
      <c r="CC28" s="510"/>
      <c r="CD28" s="510"/>
      <c r="CE28" s="510"/>
      <c r="CF28" s="510"/>
      <c r="CG28" s="510"/>
      <c r="CH28" s="510"/>
      <c r="CI28" s="510"/>
      <c r="CJ28" s="510"/>
      <c r="CK28" s="510"/>
      <c r="CL28" s="510"/>
      <c r="CM28" s="510"/>
      <c r="CN28" s="510"/>
      <c r="CO28" s="510"/>
      <c r="CP28" s="510"/>
      <c r="CQ28" s="510"/>
      <c r="CR28" s="510"/>
      <c r="CS28" s="510"/>
      <c r="CT28" s="510"/>
      <c r="CU28" s="510"/>
      <c r="CV28" s="510"/>
      <c r="CW28" s="510"/>
      <c r="CX28" s="510"/>
      <c r="CY28" s="510"/>
      <c r="CZ28" s="510"/>
      <c r="DA28" s="510"/>
      <c r="DB28" s="510"/>
      <c r="DC28" s="510"/>
      <c r="DD28" s="510"/>
      <c r="DE28" s="510"/>
      <c r="DF28" s="510"/>
      <c r="DG28" s="510"/>
      <c r="DH28" s="510"/>
      <c r="DI28" s="510"/>
      <c r="DJ28" s="510"/>
      <c r="DK28" s="510"/>
      <c r="DL28" s="510"/>
      <c r="DM28" s="510"/>
      <c r="DN28" s="510"/>
      <c r="DO28" s="510"/>
      <c r="DP28" s="510"/>
      <c r="DQ28" s="510"/>
      <c r="DR28" s="510"/>
      <c r="DS28" s="510"/>
      <c r="DT28" s="510"/>
      <c r="DU28" s="510"/>
      <c r="DV28" s="510"/>
      <c r="DW28" s="510"/>
      <c r="DX28" s="510"/>
      <c r="DY28" s="510"/>
      <c r="DZ28" s="510"/>
      <c r="EA28" s="510"/>
      <c r="EB28" s="510"/>
      <c r="EC28" s="510"/>
      <c r="ED28" s="510"/>
      <c r="EE28" s="510"/>
      <c r="EF28" s="510"/>
      <c r="EG28" s="510"/>
      <c r="EH28" s="510"/>
      <c r="EI28" s="510"/>
      <c r="EJ28" s="510"/>
      <c r="EK28" s="510"/>
      <c r="EL28" s="510"/>
      <c r="EM28" s="510"/>
      <c r="EN28" s="510"/>
      <c r="EO28" s="510"/>
      <c r="EP28" s="510"/>
      <c r="EQ28" s="510"/>
      <c r="ER28" s="510"/>
      <c r="ES28" s="510"/>
      <c r="ET28" s="510"/>
      <c r="EU28" s="510"/>
      <c r="EV28" s="510"/>
      <c r="EW28" s="510"/>
      <c r="EX28" s="510"/>
      <c r="EY28" s="510"/>
      <c r="EZ28" s="510"/>
      <c r="FA28" s="510"/>
      <c r="FB28" s="510"/>
      <c r="FC28" s="510"/>
      <c r="FD28" s="510"/>
      <c r="FE28" s="510"/>
      <c r="FF28" s="510"/>
      <c r="FG28" s="510"/>
      <c r="FH28" s="510"/>
      <c r="FI28" s="510"/>
      <c r="FJ28" s="510"/>
      <c r="FK28" s="510"/>
      <c r="FL28" s="510"/>
      <c r="FM28" s="510"/>
      <c r="FN28" s="510"/>
      <c r="FO28" s="510"/>
      <c r="FP28" s="510"/>
      <c r="FQ28" s="510"/>
      <c r="FR28" s="510"/>
      <c r="FS28" s="510"/>
      <c r="FT28" s="510"/>
      <c r="FU28" s="510"/>
      <c r="FV28" s="510"/>
      <c r="FW28" s="510"/>
      <c r="FX28" s="510"/>
      <c r="FY28" s="510"/>
      <c r="FZ28" s="510"/>
      <c r="GA28" s="510"/>
      <c r="GB28" s="510"/>
      <c r="GC28" s="510"/>
      <c r="GD28" s="510"/>
      <c r="GE28" s="510"/>
      <c r="GF28" s="510"/>
      <c r="GG28" s="510"/>
      <c r="GH28" s="510"/>
      <c r="GI28" s="510"/>
      <c r="GJ28" s="510"/>
      <c r="GK28" s="510"/>
      <c r="GL28" s="510"/>
      <c r="GM28" s="510"/>
      <c r="GN28" s="510"/>
      <c r="GO28" s="510"/>
      <c r="GP28" s="510"/>
      <c r="GQ28" s="510"/>
      <c r="GR28" s="510"/>
      <c r="GS28" s="510"/>
      <c r="GT28" s="510"/>
      <c r="GU28" s="510"/>
      <c r="GV28" s="510"/>
      <c r="GW28" s="510"/>
      <c r="GX28" s="510"/>
      <c r="GY28" s="510"/>
      <c r="GZ28" s="510"/>
      <c r="HA28" s="510"/>
      <c r="HB28" s="510"/>
      <c r="HC28" s="510"/>
      <c r="HD28" s="510"/>
      <c r="HE28" s="510"/>
      <c r="HF28" s="510"/>
      <c r="HG28" s="510"/>
      <c r="HH28" s="510"/>
      <c r="HI28" s="510"/>
      <c r="HJ28" s="510"/>
      <c r="HK28" s="510"/>
      <c r="HL28" s="510"/>
      <c r="HM28" s="510"/>
      <c r="HN28" s="510"/>
      <c r="HO28" s="510"/>
      <c r="HP28" s="510"/>
      <c r="HQ28" s="510"/>
      <c r="HR28" s="510"/>
      <c r="HS28" s="510"/>
      <c r="HT28" s="510"/>
      <c r="HU28" s="510"/>
      <c r="HV28" s="510"/>
      <c r="HW28" s="510"/>
      <c r="HX28" s="510"/>
      <c r="HY28" s="510"/>
      <c r="HZ28" s="510"/>
      <c r="IA28" s="510"/>
      <c r="IB28" s="510"/>
      <c r="IC28" s="510"/>
      <c r="ID28" s="510"/>
      <c r="IE28" s="510"/>
      <c r="IF28" s="510"/>
      <c r="IG28" s="510"/>
      <c r="IH28" s="510"/>
      <c r="II28" s="510"/>
    </row>
    <row r="29" s="470" customFormat="1" ht="12" customHeight="1" spans="1:243">
      <c r="A29" s="484" t="s">
        <v>154</v>
      </c>
      <c r="B29" s="482">
        <v>40850</v>
      </c>
      <c r="C29" s="482">
        <v>27428</v>
      </c>
      <c r="D29" s="479">
        <f t="shared" si="4"/>
        <v>-32.8567931456548</v>
      </c>
      <c r="E29" s="478">
        <f t="shared" si="5"/>
        <v>-13422</v>
      </c>
      <c r="F29" s="483"/>
      <c r="G29" s="481" t="s">
        <v>128</v>
      </c>
      <c r="H29" s="482">
        <v>31895</v>
      </c>
      <c r="I29" s="482">
        <v>7570</v>
      </c>
      <c r="J29" s="482">
        <v>600</v>
      </c>
      <c r="K29" s="479">
        <f>+L29/H29*100</f>
        <v>-98.1188274024142</v>
      </c>
      <c r="L29" s="478">
        <f t="shared" si="6"/>
        <v>-31295</v>
      </c>
      <c r="M29" s="522"/>
      <c r="N29" s="524"/>
      <c r="O29" s="510"/>
      <c r="P29" s="510"/>
      <c r="Q29" s="510"/>
      <c r="R29" s="510"/>
      <c r="S29" s="510"/>
      <c r="T29" s="510"/>
      <c r="U29" s="510"/>
      <c r="V29" s="510"/>
      <c r="W29" s="510"/>
      <c r="X29" s="510"/>
      <c r="Y29" s="510"/>
      <c r="Z29" s="510"/>
      <c r="AA29" s="510"/>
      <c r="AB29" s="510"/>
      <c r="AC29" s="510"/>
      <c r="AD29" s="510"/>
      <c r="AE29" s="510"/>
      <c r="AF29" s="510"/>
      <c r="AG29" s="510"/>
      <c r="AH29" s="510"/>
      <c r="AI29" s="510"/>
      <c r="AJ29" s="510"/>
      <c r="AK29" s="510"/>
      <c r="AL29" s="510"/>
      <c r="AM29" s="510"/>
      <c r="AN29" s="510"/>
      <c r="AO29" s="510"/>
      <c r="AP29" s="510"/>
      <c r="AQ29" s="510"/>
      <c r="AR29" s="510"/>
      <c r="AS29" s="510"/>
      <c r="AT29" s="510"/>
      <c r="AU29" s="510"/>
      <c r="AV29" s="510"/>
      <c r="AW29" s="510"/>
      <c r="AX29" s="510"/>
      <c r="AY29" s="510"/>
      <c r="AZ29" s="510"/>
      <c r="BA29" s="510"/>
      <c r="BB29" s="510"/>
      <c r="BC29" s="510"/>
      <c r="BD29" s="510"/>
      <c r="BE29" s="510"/>
      <c r="BF29" s="510"/>
      <c r="BG29" s="510"/>
      <c r="BH29" s="510"/>
      <c r="BI29" s="510"/>
      <c r="BJ29" s="510"/>
      <c r="BK29" s="510"/>
      <c r="BL29" s="510"/>
      <c r="BM29" s="510"/>
      <c r="BN29" s="510"/>
      <c r="BO29" s="510"/>
      <c r="BP29" s="510"/>
      <c r="BQ29" s="510"/>
      <c r="BR29" s="510"/>
      <c r="BS29" s="510"/>
      <c r="BT29" s="510"/>
      <c r="BU29" s="510"/>
      <c r="BV29" s="510"/>
      <c r="BW29" s="510"/>
      <c r="BX29" s="510"/>
      <c r="BY29" s="510"/>
      <c r="BZ29" s="510"/>
      <c r="CA29" s="510"/>
      <c r="CB29" s="510"/>
      <c r="CC29" s="510"/>
      <c r="CD29" s="510"/>
      <c r="CE29" s="510"/>
      <c r="CF29" s="510"/>
      <c r="CG29" s="510"/>
      <c r="CH29" s="510"/>
      <c r="CI29" s="510"/>
      <c r="CJ29" s="510"/>
      <c r="CK29" s="510"/>
      <c r="CL29" s="510"/>
      <c r="CM29" s="510"/>
      <c r="CN29" s="510"/>
      <c r="CO29" s="510"/>
      <c r="CP29" s="510"/>
      <c r="CQ29" s="510"/>
      <c r="CR29" s="510"/>
      <c r="CS29" s="510"/>
      <c r="CT29" s="510"/>
      <c r="CU29" s="510"/>
      <c r="CV29" s="510"/>
      <c r="CW29" s="510"/>
      <c r="CX29" s="510"/>
      <c r="CY29" s="510"/>
      <c r="CZ29" s="510"/>
      <c r="DA29" s="510"/>
      <c r="DB29" s="510"/>
      <c r="DC29" s="510"/>
      <c r="DD29" s="510"/>
      <c r="DE29" s="510"/>
      <c r="DF29" s="510"/>
      <c r="DG29" s="510"/>
      <c r="DH29" s="510"/>
      <c r="DI29" s="510"/>
      <c r="DJ29" s="510"/>
      <c r="DK29" s="510"/>
      <c r="DL29" s="510"/>
      <c r="DM29" s="510"/>
      <c r="DN29" s="510"/>
      <c r="DO29" s="510"/>
      <c r="DP29" s="510"/>
      <c r="DQ29" s="510"/>
      <c r="DR29" s="510"/>
      <c r="DS29" s="510"/>
      <c r="DT29" s="510"/>
      <c r="DU29" s="510"/>
      <c r="DV29" s="510"/>
      <c r="DW29" s="510"/>
      <c r="DX29" s="510"/>
      <c r="DY29" s="510"/>
      <c r="DZ29" s="510"/>
      <c r="EA29" s="510"/>
      <c r="EB29" s="510"/>
      <c r="EC29" s="510"/>
      <c r="ED29" s="510"/>
      <c r="EE29" s="510"/>
      <c r="EF29" s="510"/>
      <c r="EG29" s="510"/>
      <c r="EH29" s="510"/>
      <c r="EI29" s="510"/>
      <c r="EJ29" s="510"/>
      <c r="EK29" s="510"/>
      <c r="EL29" s="510"/>
      <c r="EM29" s="510"/>
      <c r="EN29" s="510"/>
      <c r="EO29" s="510"/>
      <c r="EP29" s="510"/>
      <c r="EQ29" s="510"/>
      <c r="ER29" s="510"/>
      <c r="ES29" s="510"/>
      <c r="ET29" s="510"/>
      <c r="EU29" s="510"/>
      <c r="EV29" s="510"/>
      <c r="EW29" s="510"/>
      <c r="EX29" s="510"/>
      <c r="EY29" s="510"/>
      <c r="EZ29" s="510"/>
      <c r="FA29" s="510"/>
      <c r="FB29" s="510"/>
      <c r="FC29" s="510"/>
      <c r="FD29" s="510"/>
      <c r="FE29" s="510"/>
      <c r="FF29" s="510"/>
      <c r="FG29" s="510"/>
      <c r="FH29" s="510"/>
      <c r="FI29" s="510"/>
      <c r="FJ29" s="510"/>
      <c r="FK29" s="510"/>
      <c r="FL29" s="510"/>
      <c r="FM29" s="510"/>
      <c r="FN29" s="510"/>
      <c r="FO29" s="510"/>
      <c r="FP29" s="510"/>
      <c r="FQ29" s="510"/>
      <c r="FR29" s="510"/>
      <c r="FS29" s="510"/>
      <c r="FT29" s="510"/>
      <c r="FU29" s="510"/>
      <c r="FV29" s="510"/>
      <c r="FW29" s="510"/>
      <c r="FX29" s="510"/>
      <c r="FY29" s="510"/>
      <c r="FZ29" s="510"/>
      <c r="GA29" s="510"/>
      <c r="GB29" s="510"/>
      <c r="GC29" s="510"/>
      <c r="GD29" s="510"/>
      <c r="GE29" s="510"/>
      <c r="GF29" s="510"/>
      <c r="GG29" s="510"/>
      <c r="GH29" s="510"/>
      <c r="GI29" s="510"/>
      <c r="GJ29" s="510"/>
      <c r="GK29" s="510"/>
      <c r="GL29" s="510"/>
      <c r="GM29" s="510"/>
      <c r="GN29" s="510"/>
      <c r="GO29" s="510"/>
      <c r="GP29" s="510"/>
      <c r="GQ29" s="510"/>
      <c r="GR29" s="510"/>
      <c r="GS29" s="510"/>
      <c r="GT29" s="510"/>
      <c r="GU29" s="510"/>
      <c r="GV29" s="510"/>
      <c r="GW29" s="510"/>
      <c r="GX29" s="510"/>
      <c r="GY29" s="510"/>
      <c r="GZ29" s="510"/>
      <c r="HA29" s="510"/>
      <c r="HB29" s="510"/>
      <c r="HC29" s="510"/>
      <c r="HD29" s="510"/>
      <c r="HE29" s="510"/>
      <c r="HF29" s="510"/>
      <c r="HG29" s="510"/>
      <c r="HH29" s="510"/>
      <c r="HI29" s="510"/>
      <c r="HJ29" s="510"/>
      <c r="HK29" s="510"/>
      <c r="HL29" s="510"/>
      <c r="HM29" s="510"/>
      <c r="HN29" s="510"/>
      <c r="HO29" s="510"/>
      <c r="HP29" s="510"/>
      <c r="HQ29" s="510"/>
      <c r="HR29" s="510"/>
      <c r="HS29" s="510"/>
      <c r="HT29" s="510"/>
      <c r="HU29" s="510"/>
      <c r="HV29" s="510"/>
      <c r="HW29" s="510"/>
      <c r="HX29" s="510"/>
      <c r="HY29" s="510"/>
      <c r="HZ29" s="510"/>
      <c r="IA29" s="510"/>
      <c r="IB29" s="510"/>
      <c r="IC29" s="510"/>
      <c r="ID29" s="510"/>
      <c r="IE29" s="510"/>
      <c r="IF29" s="510"/>
      <c r="IG29" s="510"/>
      <c r="IH29" s="510"/>
      <c r="II29" s="510"/>
    </row>
    <row r="30" s="470" customFormat="1" ht="12" customHeight="1" spans="1:243">
      <c r="A30" s="500" t="s">
        <v>155</v>
      </c>
      <c r="B30" s="482">
        <v>26318</v>
      </c>
      <c r="C30" s="482">
        <v>27347</v>
      </c>
      <c r="D30" s="479">
        <f t="shared" si="4"/>
        <v>3.90987157078805</v>
      </c>
      <c r="E30" s="478">
        <f t="shared" si="5"/>
        <v>1029</v>
      </c>
      <c r="F30" s="483"/>
      <c r="G30" s="481"/>
      <c r="H30" s="487"/>
      <c r="I30" s="487"/>
      <c r="J30" s="487"/>
      <c r="K30" s="479"/>
      <c r="L30" s="478"/>
      <c r="M30" s="522"/>
      <c r="N30" s="524"/>
      <c r="O30" s="510"/>
      <c r="P30" s="510"/>
      <c r="Q30" s="510"/>
      <c r="R30" s="510"/>
      <c r="S30" s="510"/>
      <c r="T30" s="510"/>
      <c r="U30" s="510"/>
      <c r="V30" s="510"/>
      <c r="W30" s="510"/>
      <c r="X30" s="510"/>
      <c r="Y30" s="510"/>
      <c r="Z30" s="510"/>
      <c r="AA30" s="510"/>
      <c r="AB30" s="510"/>
      <c r="AC30" s="510"/>
      <c r="AD30" s="510"/>
      <c r="AE30" s="510"/>
      <c r="AF30" s="510"/>
      <c r="AG30" s="510"/>
      <c r="AH30" s="510"/>
      <c r="AI30" s="510"/>
      <c r="AJ30" s="510"/>
      <c r="AK30" s="510"/>
      <c r="AL30" s="510"/>
      <c r="AM30" s="510"/>
      <c r="AN30" s="510"/>
      <c r="AO30" s="510"/>
      <c r="AP30" s="510"/>
      <c r="AQ30" s="510"/>
      <c r="AR30" s="510"/>
      <c r="AS30" s="510"/>
      <c r="AT30" s="510"/>
      <c r="AU30" s="510"/>
      <c r="AV30" s="510"/>
      <c r="AW30" s="510"/>
      <c r="AX30" s="510"/>
      <c r="AY30" s="510"/>
      <c r="AZ30" s="510"/>
      <c r="BA30" s="510"/>
      <c r="BB30" s="510"/>
      <c r="BC30" s="510"/>
      <c r="BD30" s="510"/>
      <c r="BE30" s="510"/>
      <c r="BF30" s="510"/>
      <c r="BG30" s="510"/>
      <c r="BH30" s="510"/>
      <c r="BI30" s="510"/>
      <c r="BJ30" s="510"/>
      <c r="BK30" s="510"/>
      <c r="BL30" s="510"/>
      <c r="BM30" s="510"/>
      <c r="BN30" s="510"/>
      <c r="BO30" s="510"/>
      <c r="BP30" s="510"/>
      <c r="BQ30" s="510"/>
      <c r="BR30" s="510"/>
      <c r="BS30" s="510"/>
      <c r="BT30" s="510"/>
      <c r="BU30" s="510"/>
      <c r="BV30" s="510"/>
      <c r="BW30" s="510"/>
      <c r="BX30" s="510"/>
      <c r="BY30" s="510"/>
      <c r="BZ30" s="510"/>
      <c r="CA30" s="510"/>
      <c r="CB30" s="510"/>
      <c r="CC30" s="510"/>
      <c r="CD30" s="510"/>
      <c r="CE30" s="510"/>
      <c r="CF30" s="510"/>
      <c r="CG30" s="510"/>
      <c r="CH30" s="510"/>
      <c r="CI30" s="510"/>
      <c r="CJ30" s="510"/>
      <c r="CK30" s="510"/>
      <c r="CL30" s="510"/>
      <c r="CM30" s="510"/>
      <c r="CN30" s="510"/>
      <c r="CO30" s="510"/>
      <c r="CP30" s="510"/>
      <c r="CQ30" s="510"/>
      <c r="CR30" s="510"/>
      <c r="CS30" s="510"/>
      <c r="CT30" s="510"/>
      <c r="CU30" s="510"/>
      <c r="CV30" s="510"/>
      <c r="CW30" s="510"/>
      <c r="CX30" s="510"/>
      <c r="CY30" s="510"/>
      <c r="CZ30" s="510"/>
      <c r="DA30" s="510"/>
      <c r="DB30" s="510"/>
      <c r="DC30" s="510"/>
      <c r="DD30" s="510"/>
      <c r="DE30" s="510"/>
      <c r="DF30" s="510"/>
      <c r="DG30" s="510"/>
      <c r="DH30" s="510"/>
      <c r="DI30" s="510"/>
      <c r="DJ30" s="510"/>
      <c r="DK30" s="510"/>
      <c r="DL30" s="510"/>
      <c r="DM30" s="510"/>
      <c r="DN30" s="510"/>
      <c r="DO30" s="510"/>
      <c r="DP30" s="510"/>
      <c r="DQ30" s="510"/>
      <c r="DR30" s="510"/>
      <c r="DS30" s="510"/>
      <c r="DT30" s="510"/>
      <c r="DU30" s="510"/>
      <c r="DV30" s="510"/>
      <c r="DW30" s="510"/>
      <c r="DX30" s="510"/>
      <c r="DY30" s="510"/>
      <c r="DZ30" s="510"/>
      <c r="EA30" s="510"/>
      <c r="EB30" s="510"/>
      <c r="EC30" s="510"/>
      <c r="ED30" s="510"/>
      <c r="EE30" s="510"/>
      <c r="EF30" s="510"/>
      <c r="EG30" s="510"/>
      <c r="EH30" s="510"/>
      <c r="EI30" s="510"/>
      <c r="EJ30" s="510"/>
      <c r="EK30" s="510"/>
      <c r="EL30" s="510"/>
      <c r="EM30" s="510"/>
      <c r="EN30" s="510"/>
      <c r="EO30" s="510"/>
      <c r="EP30" s="510"/>
      <c r="EQ30" s="510"/>
      <c r="ER30" s="510"/>
      <c r="ES30" s="510"/>
      <c r="ET30" s="510"/>
      <c r="EU30" s="510"/>
      <c r="EV30" s="510"/>
      <c r="EW30" s="510"/>
      <c r="EX30" s="510"/>
      <c r="EY30" s="510"/>
      <c r="EZ30" s="510"/>
      <c r="FA30" s="510"/>
      <c r="FB30" s="510"/>
      <c r="FC30" s="510"/>
      <c r="FD30" s="510"/>
      <c r="FE30" s="510"/>
      <c r="FF30" s="510"/>
      <c r="FG30" s="510"/>
      <c r="FH30" s="510"/>
      <c r="FI30" s="510"/>
      <c r="FJ30" s="510"/>
      <c r="FK30" s="510"/>
      <c r="FL30" s="510"/>
      <c r="FM30" s="510"/>
      <c r="FN30" s="510"/>
      <c r="FO30" s="510"/>
      <c r="FP30" s="510"/>
      <c r="FQ30" s="510"/>
      <c r="FR30" s="510"/>
      <c r="FS30" s="510"/>
      <c r="FT30" s="510"/>
      <c r="FU30" s="510"/>
      <c r="FV30" s="510"/>
      <c r="FW30" s="510"/>
      <c r="FX30" s="510"/>
      <c r="FY30" s="510"/>
      <c r="FZ30" s="510"/>
      <c r="GA30" s="510"/>
      <c r="GB30" s="510"/>
      <c r="GC30" s="510"/>
      <c r="GD30" s="510"/>
      <c r="GE30" s="510"/>
      <c r="GF30" s="510"/>
      <c r="GG30" s="510"/>
      <c r="GH30" s="510"/>
      <c r="GI30" s="510"/>
      <c r="GJ30" s="510"/>
      <c r="GK30" s="510"/>
      <c r="GL30" s="510"/>
      <c r="GM30" s="510"/>
      <c r="GN30" s="510"/>
      <c r="GO30" s="510"/>
      <c r="GP30" s="510"/>
      <c r="GQ30" s="510"/>
      <c r="GR30" s="510"/>
      <c r="GS30" s="510"/>
      <c r="GT30" s="510"/>
      <c r="GU30" s="510"/>
      <c r="GV30" s="510"/>
      <c r="GW30" s="510"/>
      <c r="GX30" s="510"/>
      <c r="GY30" s="510"/>
      <c r="GZ30" s="510"/>
      <c r="HA30" s="510"/>
      <c r="HB30" s="510"/>
      <c r="HC30" s="510"/>
      <c r="HD30" s="510"/>
      <c r="HE30" s="510"/>
      <c r="HF30" s="510"/>
      <c r="HG30" s="510"/>
      <c r="HH30" s="510"/>
      <c r="HI30" s="510"/>
      <c r="HJ30" s="510"/>
      <c r="HK30" s="510"/>
      <c r="HL30" s="510"/>
      <c r="HM30" s="510"/>
      <c r="HN30" s="510"/>
      <c r="HO30" s="510"/>
      <c r="HP30" s="510"/>
      <c r="HQ30" s="510"/>
      <c r="HR30" s="510"/>
      <c r="HS30" s="510"/>
      <c r="HT30" s="510"/>
      <c r="HU30" s="510"/>
      <c r="HV30" s="510"/>
      <c r="HW30" s="510"/>
      <c r="HX30" s="510"/>
      <c r="HY30" s="510"/>
      <c r="HZ30" s="510"/>
      <c r="IA30" s="510"/>
      <c r="IB30" s="510"/>
      <c r="IC30" s="510"/>
      <c r="ID30" s="510"/>
      <c r="IE30" s="510"/>
      <c r="IF30" s="510"/>
      <c r="IG30" s="510"/>
      <c r="IH30" s="510"/>
      <c r="II30" s="510"/>
    </row>
    <row r="31" s="470" customFormat="1" ht="12" customHeight="1" spans="1:243">
      <c r="A31" s="323"/>
      <c r="B31" s="482"/>
      <c r="C31" s="482"/>
      <c r="D31" s="479"/>
      <c r="E31" s="478"/>
      <c r="F31" s="483"/>
      <c r="G31" s="481"/>
      <c r="H31" s="501"/>
      <c r="I31" s="487"/>
      <c r="J31" s="487"/>
      <c r="K31" s="479"/>
      <c r="L31" s="488"/>
      <c r="M31" s="522"/>
      <c r="N31" s="524"/>
      <c r="O31" s="510"/>
      <c r="P31" s="510"/>
      <c r="Q31" s="510"/>
      <c r="R31" s="510"/>
      <c r="S31" s="510"/>
      <c r="T31" s="510"/>
      <c r="U31" s="510"/>
      <c r="V31" s="510"/>
      <c r="W31" s="510"/>
      <c r="X31" s="510"/>
      <c r="Y31" s="510"/>
      <c r="Z31" s="510"/>
      <c r="AA31" s="510"/>
      <c r="AB31" s="510"/>
      <c r="AC31" s="510"/>
      <c r="AD31" s="510"/>
      <c r="AE31" s="510"/>
      <c r="AF31" s="510"/>
      <c r="AG31" s="510"/>
      <c r="AH31" s="510"/>
      <c r="AI31" s="510"/>
      <c r="AJ31" s="510"/>
      <c r="AK31" s="510"/>
      <c r="AL31" s="510"/>
      <c r="AM31" s="510"/>
      <c r="AN31" s="510"/>
      <c r="AO31" s="510"/>
      <c r="AP31" s="510"/>
      <c r="AQ31" s="510"/>
      <c r="AR31" s="510"/>
      <c r="AS31" s="510"/>
      <c r="AT31" s="510"/>
      <c r="AU31" s="510"/>
      <c r="AV31" s="510"/>
      <c r="AW31" s="510"/>
      <c r="AX31" s="510"/>
      <c r="AY31" s="510"/>
      <c r="AZ31" s="510"/>
      <c r="BA31" s="510"/>
      <c r="BB31" s="510"/>
      <c r="BC31" s="510"/>
      <c r="BD31" s="510"/>
      <c r="BE31" s="510"/>
      <c r="BF31" s="510"/>
      <c r="BG31" s="510"/>
      <c r="BH31" s="510"/>
      <c r="BI31" s="510"/>
      <c r="BJ31" s="510"/>
      <c r="BK31" s="510"/>
      <c r="BL31" s="510"/>
      <c r="BM31" s="510"/>
      <c r="BN31" s="510"/>
      <c r="BO31" s="510"/>
      <c r="BP31" s="510"/>
      <c r="BQ31" s="510"/>
      <c r="BR31" s="510"/>
      <c r="BS31" s="510"/>
      <c r="BT31" s="510"/>
      <c r="BU31" s="510"/>
      <c r="BV31" s="510"/>
      <c r="BW31" s="510"/>
      <c r="BX31" s="510"/>
      <c r="BY31" s="510"/>
      <c r="BZ31" s="510"/>
      <c r="CA31" s="510"/>
      <c r="CB31" s="510"/>
      <c r="CC31" s="510"/>
      <c r="CD31" s="510"/>
      <c r="CE31" s="510"/>
      <c r="CF31" s="510"/>
      <c r="CG31" s="510"/>
      <c r="CH31" s="510"/>
      <c r="CI31" s="510"/>
      <c r="CJ31" s="510"/>
      <c r="CK31" s="510"/>
      <c r="CL31" s="510"/>
      <c r="CM31" s="510"/>
      <c r="CN31" s="510"/>
      <c r="CO31" s="510"/>
      <c r="CP31" s="510"/>
      <c r="CQ31" s="510"/>
      <c r="CR31" s="510"/>
      <c r="CS31" s="510"/>
      <c r="CT31" s="510"/>
      <c r="CU31" s="510"/>
      <c r="CV31" s="510"/>
      <c r="CW31" s="510"/>
      <c r="CX31" s="510"/>
      <c r="CY31" s="510"/>
      <c r="CZ31" s="510"/>
      <c r="DA31" s="510"/>
      <c r="DB31" s="510"/>
      <c r="DC31" s="510"/>
      <c r="DD31" s="510"/>
      <c r="DE31" s="510"/>
      <c r="DF31" s="510"/>
      <c r="DG31" s="510"/>
      <c r="DH31" s="510"/>
      <c r="DI31" s="510"/>
      <c r="DJ31" s="510"/>
      <c r="DK31" s="510"/>
      <c r="DL31" s="510"/>
      <c r="DM31" s="510"/>
      <c r="DN31" s="510"/>
      <c r="DO31" s="510"/>
      <c r="DP31" s="510"/>
      <c r="DQ31" s="510"/>
      <c r="DR31" s="510"/>
      <c r="DS31" s="510"/>
      <c r="DT31" s="510"/>
      <c r="DU31" s="510"/>
      <c r="DV31" s="510"/>
      <c r="DW31" s="510"/>
      <c r="DX31" s="510"/>
      <c r="DY31" s="510"/>
      <c r="DZ31" s="510"/>
      <c r="EA31" s="510"/>
      <c r="EB31" s="510"/>
      <c r="EC31" s="510"/>
      <c r="ED31" s="510"/>
      <c r="EE31" s="510"/>
      <c r="EF31" s="510"/>
      <c r="EG31" s="510"/>
      <c r="EH31" s="510"/>
      <c r="EI31" s="510"/>
      <c r="EJ31" s="510"/>
      <c r="EK31" s="510"/>
      <c r="EL31" s="510"/>
      <c r="EM31" s="510"/>
      <c r="EN31" s="510"/>
      <c r="EO31" s="510"/>
      <c r="EP31" s="510"/>
      <c r="EQ31" s="510"/>
      <c r="ER31" s="510"/>
      <c r="ES31" s="510"/>
      <c r="ET31" s="510"/>
      <c r="EU31" s="510"/>
      <c r="EV31" s="510"/>
      <c r="EW31" s="510"/>
      <c r="EX31" s="510"/>
      <c r="EY31" s="510"/>
      <c r="EZ31" s="510"/>
      <c r="FA31" s="510"/>
      <c r="FB31" s="510"/>
      <c r="FC31" s="510"/>
      <c r="FD31" s="510"/>
      <c r="FE31" s="510"/>
      <c r="FF31" s="510"/>
      <c r="FG31" s="510"/>
      <c r="FH31" s="510"/>
      <c r="FI31" s="510"/>
      <c r="FJ31" s="510"/>
      <c r="FK31" s="510"/>
      <c r="FL31" s="510"/>
      <c r="FM31" s="510"/>
      <c r="FN31" s="510"/>
      <c r="FO31" s="510"/>
      <c r="FP31" s="510"/>
      <c r="FQ31" s="510"/>
      <c r="FR31" s="510"/>
      <c r="FS31" s="510"/>
      <c r="FT31" s="510"/>
      <c r="FU31" s="510"/>
      <c r="FV31" s="510"/>
      <c r="FW31" s="510"/>
      <c r="FX31" s="510"/>
      <c r="FY31" s="510"/>
      <c r="FZ31" s="510"/>
      <c r="GA31" s="510"/>
      <c r="GB31" s="510"/>
      <c r="GC31" s="510"/>
      <c r="GD31" s="510"/>
      <c r="GE31" s="510"/>
      <c r="GF31" s="510"/>
      <c r="GG31" s="510"/>
      <c r="GH31" s="510"/>
      <c r="GI31" s="510"/>
      <c r="GJ31" s="510"/>
      <c r="GK31" s="510"/>
      <c r="GL31" s="510"/>
      <c r="GM31" s="510"/>
      <c r="GN31" s="510"/>
      <c r="GO31" s="510"/>
      <c r="GP31" s="510"/>
      <c r="GQ31" s="510"/>
      <c r="GR31" s="510"/>
      <c r="GS31" s="510"/>
      <c r="GT31" s="510"/>
      <c r="GU31" s="510"/>
      <c r="GV31" s="510"/>
      <c r="GW31" s="510"/>
      <c r="GX31" s="510"/>
      <c r="GY31" s="510"/>
      <c r="GZ31" s="510"/>
      <c r="HA31" s="510"/>
      <c r="HB31" s="510"/>
      <c r="HC31" s="510"/>
      <c r="HD31" s="510"/>
      <c r="HE31" s="510"/>
      <c r="HF31" s="510"/>
      <c r="HG31" s="510"/>
      <c r="HH31" s="510"/>
      <c r="HI31" s="510"/>
      <c r="HJ31" s="510"/>
      <c r="HK31" s="510"/>
      <c r="HL31" s="510"/>
      <c r="HM31" s="510"/>
      <c r="HN31" s="510"/>
      <c r="HO31" s="510"/>
      <c r="HP31" s="510"/>
      <c r="HQ31" s="510"/>
      <c r="HR31" s="510"/>
      <c r="HS31" s="510"/>
      <c r="HT31" s="510"/>
      <c r="HU31" s="510"/>
      <c r="HV31" s="510"/>
      <c r="HW31" s="510"/>
      <c r="HX31" s="510"/>
      <c r="HY31" s="510"/>
      <c r="HZ31" s="510"/>
      <c r="IA31" s="510"/>
      <c r="IB31" s="510"/>
      <c r="IC31" s="510"/>
      <c r="ID31" s="510"/>
      <c r="IE31" s="510"/>
      <c r="IF31" s="510"/>
      <c r="IG31" s="510"/>
      <c r="IH31" s="510"/>
      <c r="II31" s="510"/>
    </row>
    <row r="32" s="470" customFormat="1" ht="12" customHeight="1" spans="1:243">
      <c r="A32" s="325" t="s">
        <v>59</v>
      </c>
      <c r="B32" s="482">
        <f>+B5+B24</f>
        <v>596560</v>
      </c>
      <c r="C32" s="482">
        <f>+C5+C24</f>
        <v>577447</v>
      </c>
      <c r="D32" s="479">
        <f>+E32/B32*100</f>
        <v>-3.20386884806222</v>
      </c>
      <c r="E32" s="478">
        <f t="shared" ref="E32:E40" si="7">+C32-B32</f>
        <v>-19113</v>
      </c>
      <c r="F32" s="483"/>
      <c r="G32" s="326" t="s">
        <v>60</v>
      </c>
      <c r="H32" s="482">
        <f>SUM(H5:H18)+SUM(H23:H29)</f>
        <v>945730</v>
      </c>
      <c r="I32" s="482">
        <f>SUM(I5:I18)+SUM(I23:I29)</f>
        <v>995013</v>
      </c>
      <c r="J32" s="482">
        <f>SUM(J5:J18)+SUM(J24:J29)</f>
        <v>1169727</v>
      </c>
      <c r="K32" s="479">
        <f>+L32/H32*100</f>
        <v>23.6850898247914</v>
      </c>
      <c r="L32" s="478">
        <f t="shared" si="6"/>
        <v>223997</v>
      </c>
      <c r="M32" s="522"/>
      <c r="N32" s="524"/>
      <c r="O32" s="510"/>
      <c r="P32" s="510"/>
      <c r="Q32" s="510"/>
      <c r="R32" s="510"/>
      <c r="S32" s="510"/>
      <c r="T32" s="510"/>
      <c r="U32" s="510"/>
      <c r="V32" s="510"/>
      <c r="W32" s="510"/>
      <c r="X32" s="510"/>
      <c r="Y32" s="510"/>
      <c r="Z32" s="510"/>
      <c r="AA32" s="510"/>
      <c r="AB32" s="510"/>
      <c r="AC32" s="510"/>
      <c r="AD32" s="510"/>
      <c r="AE32" s="510"/>
      <c r="AF32" s="510"/>
      <c r="AG32" s="510"/>
      <c r="AH32" s="510"/>
      <c r="AI32" s="510"/>
      <c r="AJ32" s="510"/>
      <c r="AK32" s="510"/>
      <c r="AL32" s="510"/>
      <c r="AM32" s="510"/>
      <c r="AN32" s="510"/>
      <c r="AO32" s="510"/>
      <c r="AP32" s="510"/>
      <c r="AQ32" s="510"/>
      <c r="AR32" s="510"/>
      <c r="AS32" s="510"/>
      <c r="AT32" s="510"/>
      <c r="AU32" s="510"/>
      <c r="AV32" s="510"/>
      <c r="AW32" s="510"/>
      <c r="AX32" s="510"/>
      <c r="AY32" s="510"/>
      <c r="AZ32" s="510"/>
      <c r="BA32" s="510"/>
      <c r="BB32" s="510"/>
      <c r="BC32" s="510"/>
      <c r="BD32" s="510"/>
      <c r="BE32" s="510"/>
      <c r="BF32" s="510"/>
      <c r="BG32" s="510"/>
      <c r="BH32" s="510"/>
      <c r="BI32" s="510"/>
      <c r="BJ32" s="510"/>
      <c r="BK32" s="510"/>
      <c r="BL32" s="510"/>
      <c r="BM32" s="510"/>
      <c r="BN32" s="510"/>
      <c r="BO32" s="510"/>
      <c r="BP32" s="510"/>
      <c r="BQ32" s="510"/>
      <c r="BR32" s="510"/>
      <c r="BS32" s="510"/>
      <c r="BT32" s="510"/>
      <c r="BU32" s="510"/>
      <c r="BV32" s="510"/>
      <c r="BW32" s="510"/>
      <c r="BX32" s="510"/>
      <c r="BY32" s="510"/>
      <c r="BZ32" s="510"/>
      <c r="CA32" s="510"/>
      <c r="CB32" s="510"/>
      <c r="CC32" s="510"/>
      <c r="CD32" s="510"/>
      <c r="CE32" s="510"/>
      <c r="CF32" s="510"/>
      <c r="CG32" s="510"/>
      <c r="CH32" s="510"/>
      <c r="CI32" s="510"/>
      <c r="CJ32" s="510"/>
      <c r="CK32" s="510"/>
      <c r="CL32" s="510"/>
      <c r="CM32" s="510"/>
      <c r="CN32" s="510"/>
      <c r="CO32" s="510"/>
      <c r="CP32" s="510"/>
      <c r="CQ32" s="510"/>
      <c r="CR32" s="510"/>
      <c r="CS32" s="510"/>
      <c r="CT32" s="510"/>
      <c r="CU32" s="510"/>
      <c r="CV32" s="510"/>
      <c r="CW32" s="510"/>
      <c r="CX32" s="510"/>
      <c r="CY32" s="510"/>
      <c r="CZ32" s="510"/>
      <c r="DA32" s="510"/>
      <c r="DB32" s="510"/>
      <c r="DC32" s="510"/>
      <c r="DD32" s="510"/>
      <c r="DE32" s="510"/>
      <c r="DF32" s="510"/>
      <c r="DG32" s="510"/>
      <c r="DH32" s="510"/>
      <c r="DI32" s="510"/>
      <c r="DJ32" s="510"/>
      <c r="DK32" s="510"/>
      <c r="DL32" s="510"/>
      <c r="DM32" s="510"/>
      <c r="DN32" s="510"/>
      <c r="DO32" s="510"/>
      <c r="DP32" s="510"/>
      <c r="DQ32" s="510"/>
      <c r="DR32" s="510"/>
      <c r="DS32" s="510"/>
      <c r="DT32" s="510"/>
      <c r="DU32" s="510"/>
      <c r="DV32" s="510"/>
      <c r="DW32" s="510"/>
      <c r="DX32" s="510"/>
      <c r="DY32" s="510"/>
      <c r="DZ32" s="510"/>
      <c r="EA32" s="510"/>
      <c r="EB32" s="510"/>
      <c r="EC32" s="510"/>
      <c r="ED32" s="510"/>
      <c r="EE32" s="510"/>
      <c r="EF32" s="510"/>
      <c r="EG32" s="510"/>
      <c r="EH32" s="510"/>
      <c r="EI32" s="510"/>
      <c r="EJ32" s="510"/>
      <c r="EK32" s="510"/>
      <c r="EL32" s="510"/>
      <c r="EM32" s="510"/>
      <c r="EN32" s="510"/>
      <c r="EO32" s="510"/>
      <c r="EP32" s="510"/>
      <c r="EQ32" s="510"/>
      <c r="ER32" s="510"/>
      <c r="ES32" s="510"/>
      <c r="ET32" s="510"/>
      <c r="EU32" s="510"/>
      <c r="EV32" s="510"/>
      <c r="EW32" s="510"/>
      <c r="EX32" s="510"/>
      <c r="EY32" s="510"/>
      <c r="EZ32" s="510"/>
      <c r="FA32" s="510"/>
      <c r="FB32" s="510"/>
      <c r="FC32" s="510"/>
      <c r="FD32" s="510"/>
      <c r="FE32" s="510"/>
      <c r="FF32" s="510"/>
      <c r="FG32" s="510"/>
      <c r="FH32" s="510"/>
      <c r="FI32" s="510"/>
      <c r="FJ32" s="510"/>
      <c r="FK32" s="510"/>
      <c r="FL32" s="510"/>
      <c r="FM32" s="510"/>
      <c r="FN32" s="510"/>
      <c r="FO32" s="510"/>
      <c r="FP32" s="510"/>
      <c r="FQ32" s="510"/>
      <c r="FR32" s="510"/>
      <c r="FS32" s="510"/>
      <c r="FT32" s="510"/>
      <c r="FU32" s="510"/>
      <c r="FV32" s="510"/>
      <c r="FW32" s="510"/>
      <c r="FX32" s="510"/>
      <c r="FY32" s="510"/>
      <c r="FZ32" s="510"/>
      <c r="GA32" s="510"/>
      <c r="GB32" s="510"/>
      <c r="GC32" s="510"/>
      <c r="GD32" s="510"/>
      <c r="GE32" s="510"/>
      <c r="GF32" s="510"/>
      <c r="GG32" s="510"/>
      <c r="GH32" s="510"/>
      <c r="GI32" s="510"/>
      <c r="GJ32" s="510"/>
      <c r="GK32" s="510"/>
      <c r="GL32" s="510"/>
      <c r="GM32" s="510"/>
      <c r="GN32" s="510"/>
      <c r="GO32" s="510"/>
      <c r="GP32" s="510"/>
      <c r="GQ32" s="510"/>
      <c r="GR32" s="510"/>
      <c r="GS32" s="510"/>
      <c r="GT32" s="510"/>
      <c r="GU32" s="510"/>
      <c r="GV32" s="510"/>
      <c r="GW32" s="510"/>
      <c r="GX32" s="510"/>
      <c r="GY32" s="510"/>
      <c r="GZ32" s="510"/>
      <c r="HA32" s="510"/>
      <c r="HB32" s="510"/>
      <c r="HC32" s="510"/>
      <c r="HD32" s="510"/>
      <c r="HE32" s="510"/>
      <c r="HF32" s="510"/>
      <c r="HG32" s="510"/>
      <c r="HH32" s="510"/>
      <c r="HI32" s="510"/>
      <c r="HJ32" s="510"/>
      <c r="HK32" s="510"/>
      <c r="HL32" s="510"/>
      <c r="HM32" s="510"/>
      <c r="HN32" s="510"/>
      <c r="HO32" s="510"/>
      <c r="HP32" s="510"/>
      <c r="HQ32" s="510"/>
      <c r="HR32" s="510"/>
      <c r="HS32" s="510"/>
      <c r="HT32" s="510"/>
      <c r="HU32" s="510"/>
      <c r="HV32" s="510"/>
      <c r="HW32" s="510"/>
      <c r="HX32" s="510"/>
      <c r="HY32" s="510"/>
      <c r="HZ32" s="510"/>
      <c r="IA32" s="510"/>
      <c r="IB32" s="510"/>
      <c r="IC32" s="510"/>
      <c r="ID32" s="510"/>
      <c r="IE32" s="510"/>
      <c r="IF32" s="510"/>
      <c r="IG32" s="510"/>
      <c r="IH32" s="510"/>
      <c r="II32" s="510"/>
    </row>
    <row r="33" s="470" customFormat="1" ht="12" customHeight="1" spans="1:243">
      <c r="A33" s="502" t="s">
        <v>61</v>
      </c>
      <c r="B33" s="478">
        <v>177661</v>
      </c>
      <c r="C33" s="482">
        <v>177661</v>
      </c>
      <c r="D33" s="479"/>
      <c r="E33" s="488"/>
      <c r="F33" s="483"/>
      <c r="G33" s="318" t="s">
        <v>62</v>
      </c>
      <c r="H33" s="482">
        <v>70602</v>
      </c>
      <c r="I33" s="482">
        <v>150867</v>
      </c>
      <c r="J33" s="482">
        <v>150759</v>
      </c>
      <c r="K33" s="479"/>
      <c r="L33" s="478">
        <f t="shared" si="6"/>
        <v>80157</v>
      </c>
      <c r="M33" s="522"/>
      <c r="N33" s="524"/>
      <c r="O33" s="510"/>
      <c r="P33" s="510"/>
      <c r="Q33" s="510"/>
      <c r="R33" s="510"/>
      <c r="S33" s="510"/>
      <c r="T33" s="510"/>
      <c r="U33" s="510"/>
      <c r="V33" s="510"/>
      <c r="W33" s="510"/>
      <c r="X33" s="510"/>
      <c r="Y33" s="510"/>
      <c r="Z33" s="510"/>
      <c r="AA33" s="510"/>
      <c r="AB33" s="510"/>
      <c r="AC33" s="510"/>
      <c r="AD33" s="510"/>
      <c r="AE33" s="510"/>
      <c r="AF33" s="510"/>
      <c r="AG33" s="510"/>
      <c r="AH33" s="510"/>
      <c r="AI33" s="510"/>
      <c r="AJ33" s="510"/>
      <c r="AK33" s="510"/>
      <c r="AL33" s="510"/>
      <c r="AM33" s="510"/>
      <c r="AN33" s="510"/>
      <c r="AO33" s="510"/>
      <c r="AP33" s="510"/>
      <c r="AQ33" s="510"/>
      <c r="AR33" s="510"/>
      <c r="AS33" s="510"/>
      <c r="AT33" s="510"/>
      <c r="AU33" s="510"/>
      <c r="AV33" s="510"/>
      <c r="AW33" s="510"/>
      <c r="AX33" s="510"/>
      <c r="AY33" s="510"/>
      <c r="AZ33" s="510"/>
      <c r="BA33" s="510"/>
      <c r="BB33" s="510"/>
      <c r="BC33" s="510"/>
      <c r="BD33" s="510"/>
      <c r="BE33" s="510"/>
      <c r="BF33" s="510"/>
      <c r="BG33" s="510"/>
      <c r="BH33" s="510"/>
      <c r="BI33" s="510"/>
      <c r="BJ33" s="510"/>
      <c r="BK33" s="510"/>
      <c r="BL33" s="510"/>
      <c r="BM33" s="510"/>
      <c r="BN33" s="510"/>
      <c r="BO33" s="510"/>
      <c r="BP33" s="510"/>
      <c r="BQ33" s="510"/>
      <c r="BR33" s="510"/>
      <c r="BS33" s="510"/>
      <c r="BT33" s="510"/>
      <c r="BU33" s="510"/>
      <c r="BV33" s="510"/>
      <c r="BW33" s="510"/>
      <c r="BX33" s="510"/>
      <c r="BY33" s="510"/>
      <c r="BZ33" s="510"/>
      <c r="CA33" s="510"/>
      <c r="CB33" s="510"/>
      <c r="CC33" s="510"/>
      <c r="CD33" s="510"/>
      <c r="CE33" s="510"/>
      <c r="CF33" s="510"/>
      <c r="CG33" s="510"/>
      <c r="CH33" s="510"/>
      <c r="CI33" s="510"/>
      <c r="CJ33" s="510"/>
      <c r="CK33" s="510"/>
      <c r="CL33" s="510"/>
      <c r="CM33" s="510"/>
      <c r="CN33" s="510"/>
      <c r="CO33" s="510"/>
      <c r="CP33" s="510"/>
      <c r="CQ33" s="510"/>
      <c r="CR33" s="510"/>
      <c r="CS33" s="510"/>
      <c r="CT33" s="510"/>
      <c r="CU33" s="510"/>
      <c r="CV33" s="510"/>
      <c r="CW33" s="510"/>
      <c r="CX33" s="510"/>
      <c r="CY33" s="510"/>
      <c r="CZ33" s="510"/>
      <c r="DA33" s="510"/>
      <c r="DB33" s="510"/>
      <c r="DC33" s="510"/>
      <c r="DD33" s="510"/>
      <c r="DE33" s="510"/>
      <c r="DF33" s="510"/>
      <c r="DG33" s="510"/>
      <c r="DH33" s="510"/>
      <c r="DI33" s="510"/>
      <c r="DJ33" s="510"/>
      <c r="DK33" s="510"/>
      <c r="DL33" s="510"/>
      <c r="DM33" s="510"/>
      <c r="DN33" s="510"/>
      <c r="DO33" s="510"/>
      <c r="DP33" s="510"/>
      <c r="DQ33" s="510"/>
      <c r="DR33" s="510"/>
      <c r="DS33" s="510"/>
      <c r="DT33" s="510"/>
      <c r="DU33" s="510"/>
      <c r="DV33" s="510"/>
      <c r="DW33" s="510"/>
      <c r="DX33" s="510"/>
      <c r="DY33" s="510"/>
      <c r="DZ33" s="510"/>
      <c r="EA33" s="510"/>
      <c r="EB33" s="510"/>
      <c r="EC33" s="510"/>
      <c r="ED33" s="510"/>
      <c r="EE33" s="510"/>
      <c r="EF33" s="510"/>
      <c r="EG33" s="510"/>
      <c r="EH33" s="510"/>
      <c r="EI33" s="510"/>
      <c r="EJ33" s="510"/>
      <c r="EK33" s="510"/>
      <c r="EL33" s="510"/>
      <c r="EM33" s="510"/>
      <c r="EN33" s="510"/>
      <c r="EO33" s="510"/>
      <c r="EP33" s="510"/>
      <c r="EQ33" s="510"/>
      <c r="ER33" s="510"/>
      <c r="ES33" s="510"/>
      <c r="ET33" s="510"/>
      <c r="EU33" s="510"/>
      <c r="EV33" s="510"/>
      <c r="EW33" s="510"/>
      <c r="EX33" s="510"/>
      <c r="EY33" s="510"/>
      <c r="EZ33" s="510"/>
      <c r="FA33" s="510"/>
      <c r="FB33" s="510"/>
      <c r="FC33" s="510"/>
      <c r="FD33" s="510"/>
      <c r="FE33" s="510"/>
      <c r="FF33" s="510"/>
      <c r="FG33" s="510"/>
      <c r="FH33" s="510"/>
      <c r="FI33" s="510"/>
      <c r="FJ33" s="510"/>
      <c r="FK33" s="510"/>
      <c r="FL33" s="510"/>
      <c r="FM33" s="510"/>
      <c r="FN33" s="510"/>
      <c r="FO33" s="510"/>
      <c r="FP33" s="510"/>
      <c r="FQ33" s="510"/>
      <c r="FR33" s="510"/>
      <c r="FS33" s="510"/>
      <c r="FT33" s="510"/>
      <c r="FU33" s="510"/>
      <c r="FV33" s="510"/>
      <c r="FW33" s="510"/>
      <c r="FX33" s="510"/>
      <c r="FY33" s="510"/>
      <c r="FZ33" s="510"/>
      <c r="GA33" s="510"/>
      <c r="GB33" s="510"/>
      <c r="GC33" s="510"/>
      <c r="GD33" s="510"/>
      <c r="GE33" s="510"/>
      <c r="GF33" s="510"/>
      <c r="GG33" s="510"/>
      <c r="GH33" s="510"/>
      <c r="GI33" s="510"/>
      <c r="GJ33" s="510"/>
      <c r="GK33" s="510"/>
      <c r="GL33" s="510"/>
      <c r="GM33" s="510"/>
      <c r="GN33" s="510"/>
      <c r="GO33" s="510"/>
      <c r="GP33" s="510"/>
      <c r="GQ33" s="510"/>
      <c r="GR33" s="510"/>
      <c r="GS33" s="510"/>
      <c r="GT33" s="510"/>
      <c r="GU33" s="510"/>
      <c r="GV33" s="510"/>
      <c r="GW33" s="510"/>
      <c r="GX33" s="510"/>
      <c r="GY33" s="510"/>
      <c r="GZ33" s="510"/>
      <c r="HA33" s="510"/>
      <c r="HB33" s="510"/>
      <c r="HC33" s="510"/>
      <c r="HD33" s="510"/>
      <c r="HE33" s="510"/>
      <c r="HF33" s="510"/>
      <c r="HG33" s="510"/>
      <c r="HH33" s="510"/>
      <c r="HI33" s="510"/>
      <c r="HJ33" s="510"/>
      <c r="HK33" s="510"/>
      <c r="HL33" s="510"/>
      <c r="HM33" s="510"/>
      <c r="HN33" s="510"/>
      <c r="HO33" s="510"/>
      <c r="HP33" s="510"/>
      <c r="HQ33" s="510"/>
      <c r="HR33" s="510"/>
      <c r="HS33" s="510"/>
      <c r="HT33" s="510"/>
      <c r="HU33" s="510"/>
      <c r="HV33" s="510"/>
      <c r="HW33" s="510"/>
      <c r="HX33" s="510"/>
      <c r="HY33" s="510"/>
      <c r="HZ33" s="510"/>
      <c r="IA33" s="510"/>
      <c r="IB33" s="510"/>
      <c r="IC33" s="510"/>
      <c r="ID33" s="510"/>
      <c r="IE33" s="510"/>
      <c r="IF33" s="510"/>
      <c r="IG33" s="510"/>
      <c r="IH33" s="510"/>
      <c r="II33" s="510"/>
    </row>
    <row r="34" s="470" customFormat="1" ht="12" customHeight="1" spans="1:243">
      <c r="A34" s="502" t="s">
        <v>63</v>
      </c>
      <c r="B34" s="478">
        <v>1568289</v>
      </c>
      <c r="C34" s="482">
        <v>1384923</v>
      </c>
      <c r="D34" s="479"/>
      <c r="E34" s="478">
        <f t="shared" si="7"/>
        <v>-183366</v>
      </c>
      <c r="F34" s="483"/>
      <c r="G34" s="318" t="s">
        <v>94</v>
      </c>
      <c r="H34" s="482">
        <v>1340666</v>
      </c>
      <c r="I34" s="482">
        <v>1431458</v>
      </c>
      <c r="J34" s="482">
        <v>1567283</v>
      </c>
      <c r="K34" s="479"/>
      <c r="L34" s="478">
        <f t="shared" si="6"/>
        <v>226617</v>
      </c>
      <c r="M34" s="522"/>
      <c r="N34" s="524"/>
      <c r="O34" s="510"/>
      <c r="P34" s="510"/>
      <c r="Q34" s="510"/>
      <c r="R34" s="510"/>
      <c r="S34" s="510"/>
      <c r="T34" s="510"/>
      <c r="U34" s="510"/>
      <c r="V34" s="510"/>
      <c r="W34" s="510"/>
      <c r="X34" s="510"/>
      <c r="Y34" s="510"/>
      <c r="Z34" s="510"/>
      <c r="AA34" s="510"/>
      <c r="AB34" s="510"/>
      <c r="AC34" s="510"/>
      <c r="AD34" s="510"/>
      <c r="AE34" s="510"/>
      <c r="AF34" s="510"/>
      <c r="AG34" s="510"/>
      <c r="AH34" s="510"/>
      <c r="AI34" s="510"/>
      <c r="AJ34" s="510"/>
      <c r="AK34" s="510"/>
      <c r="AL34" s="510"/>
      <c r="AM34" s="510"/>
      <c r="AN34" s="510"/>
      <c r="AO34" s="510"/>
      <c r="AP34" s="510"/>
      <c r="AQ34" s="510"/>
      <c r="AR34" s="510"/>
      <c r="AS34" s="510"/>
      <c r="AT34" s="510"/>
      <c r="AU34" s="510"/>
      <c r="AV34" s="510"/>
      <c r="AW34" s="510"/>
      <c r="AX34" s="510"/>
      <c r="AY34" s="510"/>
      <c r="AZ34" s="510"/>
      <c r="BA34" s="510"/>
      <c r="BB34" s="510"/>
      <c r="BC34" s="510"/>
      <c r="BD34" s="510"/>
      <c r="BE34" s="510"/>
      <c r="BF34" s="510"/>
      <c r="BG34" s="510"/>
      <c r="BH34" s="510"/>
      <c r="BI34" s="510"/>
      <c r="BJ34" s="510"/>
      <c r="BK34" s="510"/>
      <c r="BL34" s="510"/>
      <c r="BM34" s="510"/>
      <c r="BN34" s="510"/>
      <c r="BO34" s="510"/>
      <c r="BP34" s="510"/>
      <c r="BQ34" s="510"/>
      <c r="BR34" s="510"/>
      <c r="BS34" s="510"/>
      <c r="BT34" s="510"/>
      <c r="BU34" s="510"/>
      <c r="BV34" s="510"/>
      <c r="BW34" s="510"/>
      <c r="BX34" s="510"/>
      <c r="BY34" s="510"/>
      <c r="BZ34" s="510"/>
      <c r="CA34" s="510"/>
      <c r="CB34" s="510"/>
      <c r="CC34" s="510"/>
      <c r="CD34" s="510"/>
      <c r="CE34" s="510"/>
      <c r="CF34" s="510"/>
      <c r="CG34" s="510"/>
      <c r="CH34" s="510"/>
      <c r="CI34" s="510"/>
      <c r="CJ34" s="510"/>
      <c r="CK34" s="510"/>
      <c r="CL34" s="510"/>
      <c r="CM34" s="510"/>
      <c r="CN34" s="510"/>
      <c r="CO34" s="510"/>
      <c r="CP34" s="510"/>
      <c r="CQ34" s="510"/>
      <c r="CR34" s="510"/>
      <c r="CS34" s="510"/>
      <c r="CT34" s="510"/>
      <c r="CU34" s="510"/>
      <c r="CV34" s="510"/>
      <c r="CW34" s="510"/>
      <c r="CX34" s="510"/>
      <c r="CY34" s="510"/>
      <c r="CZ34" s="510"/>
      <c r="DA34" s="510"/>
      <c r="DB34" s="510"/>
      <c r="DC34" s="510"/>
      <c r="DD34" s="510"/>
      <c r="DE34" s="510"/>
      <c r="DF34" s="510"/>
      <c r="DG34" s="510"/>
      <c r="DH34" s="510"/>
      <c r="DI34" s="510"/>
      <c r="DJ34" s="510"/>
      <c r="DK34" s="510"/>
      <c r="DL34" s="510"/>
      <c r="DM34" s="510"/>
      <c r="DN34" s="510"/>
      <c r="DO34" s="510"/>
      <c r="DP34" s="510"/>
      <c r="DQ34" s="510"/>
      <c r="DR34" s="510"/>
      <c r="DS34" s="510"/>
      <c r="DT34" s="510"/>
      <c r="DU34" s="510"/>
      <c r="DV34" s="510"/>
      <c r="DW34" s="510"/>
      <c r="DX34" s="510"/>
      <c r="DY34" s="510"/>
      <c r="DZ34" s="510"/>
      <c r="EA34" s="510"/>
      <c r="EB34" s="510"/>
      <c r="EC34" s="510"/>
      <c r="ED34" s="510"/>
      <c r="EE34" s="510"/>
      <c r="EF34" s="510"/>
      <c r="EG34" s="510"/>
      <c r="EH34" s="510"/>
      <c r="EI34" s="510"/>
      <c r="EJ34" s="510"/>
      <c r="EK34" s="510"/>
      <c r="EL34" s="510"/>
      <c r="EM34" s="510"/>
      <c r="EN34" s="510"/>
      <c r="EO34" s="510"/>
      <c r="EP34" s="510"/>
      <c r="EQ34" s="510"/>
      <c r="ER34" s="510"/>
      <c r="ES34" s="510"/>
      <c r="ET34" s="510"/>
      <c r="EU34" s="510"/>
      <c r="EV34" s="510"/>
      <c r="EW34" s="510"/>
      <c r="EX34" s="510"/>
      <c r="EY34" s="510"/>
      <c r="EZ34" s="510"/>
      <c r="FA34" s="510"/>
      <c r="FB34" s="510"/>
      <c r="FC34" s="510"/>
      <c r="FD34" s="510"/>
      <c r="FE34" s="510"/>
      <c r="FF34" s="510"/>
      <c r="FG34" s="510"/>
      <c r="FH34" s="510"/>
      <c r="FI34" s="510"/>
      <c r="FJ34" s="510"/>
      <c r="FK34" s="510"/>
      <c r="FL34" s="510"/>
      <c r="FM34" s="510"/>
      <c r="FN34" s="510"/>
      <c r="FO34" s="510"/>
      <c r="FP34" s="510"/>
      <c r="FQ34" s="510"/>
      <c r="FR34" s="510"/>
      <c r="FS34" s="510"/>
      <c r="FT34" s="510"/>
      <c r="FU34" s="510"/>
      <c r="FV34" s="510"/>
      <c r="FW34" s="510"/>
      <c r="FX34" s="510"/>
      <c r="FY34" s="510"/>
      <c r="FZ34" s="510"/>
      <c r="GA34" s="510"/>
      <c r="GB34" s="510"/>
      <c r="GC34" s="510"/>
      <c r="GD34" s="510"/>
      <c r="GE34" s="510"/>
      <c r="GF34" s="510"/>
      <c r="GG34" s="510"/>
      <c r="GH34" s="510"/>
      <c r="GI34" s="510"/>
      <c r="GJ34" s="510"/>
      <c r="GK34" s="510"/>
      <c r="GL34" s="510"/>
      <c r="GM34" s="510"/>
      <c r="GN34" s="510"/>
      <c r="GO34" s="510"/>
      <c r="GP34" s="510"/>
      <c r="GQ34" s="510"/>
      <c r="GR34" s="510"/>
      <c r="GS34" s="510"/>
      <c r="GT34" s="510"/>
      <c r="GU34" s="510"/>
      <c r="GV34" s="510"/>
      <c r="GW34" s="510"/>
      <c r="GX34" s="510"/>
      <c r="GY34" s="510"/>
      <c r="GZ34" s="510"/>
      <c r="HA34" s="510"/>
      <c r="HB34" s="510"/>
      <c r="HC34" s="510"/>
      <c r="HD34" s="510"/>
      <c r="HE34" s="510"/>
      <c r="HF34" s="510"/>
      <c r="HG34" s="510"/>
      <c r="HH34" s="510"/>
      <c r="HI34" s="510"/>
      <c r="HJ34" s="510"/>
      <c r="HK34" s="510"/>
      <c r="HL34" s="510"/>
      <c r="HM34" s="510"/>
      <c r="HN34" s="510"/>
      <c r="HO34" s="510"/>
      <c r="HP34" s="510"/>
      <c r="HQ34" s="510"/>
      <c r="HR34" s="510"/>
      <c r="HS34" s="510"/>
      <c r="HT34" s="510"/>
      <c r="HU34" s="510"/>
      <c r="HV34" s="510"/>
      <c r="HW34" s="510"/>
      <c r="HX34" s="510"/>
      <c r="HY34" s="510"/>
      <c r="HZ34" s="510"/>
      <c r="IA34" s="510"/>
      <c r="IB34" s="510"/>
      <c r="IC34" s="510"/>
      <c r="ID34" s="510"/>
      <c r="IE34" s="510"/>
      <c r="IF34" s="510"/>
      <c r="IG34" s="510"/>
      <c r="IH34" s="510"/>
      <c r="II34" s="510"/>
    </row>
    <row r="35" s="470" customFormat="1" ht="12" customHeight="1" spans="1:243">
      <c r="A35" s="502" t="s">
        <v>65</v>
      </c>
      <c r="B35" s="478">
        <v>109059</v>
      </c>
      <c r="C35" s="482">
        <v>102000</v>
      </c>
      <c r="D35" s="479"/>
      <c r="E35" s="478">
        <f t="shared" si="7"/>
        <v>-7059</v>
      </c>
      <c r="F35" s="483"/>
      <c r="G35" s="503" t="s">
        <v>95</v>
      </c>
      <c r="H35" s="482"/>
      <c r="I35" s="482">
        <v>61689</v>
      </c>
      <c r="J35" s="482">
        <v>50000</v>
      </c>
      <c r="K35" s="479"/>
      <c r="L35" s="478">
        <f t="shared" si="6"/>
        <v>50000</v>
      </c>
      <c r="M35" s="522"/>
      <c r="N35" s="524"/>
      <c r="O35" s="510"/>
      <c r="P35" s="510"/>
      <c r="Q35" s="510"/>
      <c r="R35" s="510"/>
      <c r="S35" s="510"/>
      <c r="T35" s="510"/>
      <c r="U35" s="510"/>
      <c r="V35" s="510"/>
      <c r="W35" s="510"/>
      <c r="X35" s="510"/>
      <c r="Y35" s="510"/>
      <c r="Z35" s="510"/>
      <c r="AA35" s="510"/>
      <c r="AB35" s="510"/>
      <c r="AC35" s="510"/>
      <c r="AD35" s="510"/>
      <c r="AE35" s="510"/>
      <c r="AF35" s="510"/>
      <c r="AG35" s="510"/>
      <c r="AH35" s="510"/>
      <c r="AI35" s="510"/>
      <c r="AJ35" s="510"/>
      <c r="AK35" s="510"/>
      <c r="AL35" s="510"/>
      <c r="AM35" s="510"/>
      <c r="AN35" s="510"/>
      <c r="AO35" s="510"/>
      <c r="AP35" s="510"/>
      <c r="AQ35" s="510"/>
      <c r="AR35" s="510"/>
      <c r="AS35" s="510"/>
      <c r="AT35" s="510"/>
      <c r="AU35" s="510"/>
      <c r="AV35" s="510"/>
      <c r="AW35" s="510"/>
      <c r="AX35" s="510"/>
      <c r="AY35" s="510"/>
      <c r="AZ35" s="510"/>
      <c r="BA35" s="510"/>
      <c r="BB35" s="510"/>
      <c r="BC35" s="510"/>
      <c r="BD35" s="510"/>
      <c r="BE35" s="510"/>
      <c r="BF35" s="510"/>
      <c r="BG35" s="510"/>
      <c r="BH35" s="510"/>
      <c r="BI35" s="510"/>
      <c r="BJ35" s="510"/>
      <c r="BK35" s="510"/>
      <c r="BL35" s="510"/>
      <c r="BM35" s="510"/>
      <c r="BN35" s="510"/>
      <c r="BO35" s="510"/>
      <c r="BP35" s="510"/>
      <c r="BQ35" s="510"/>
      <c r="BR35" s="510"/>
      <c r="BS35" s="510"/>
      <c r="BT35" s="510"/>
      <c r="BU35" s="510"/>
      <c r="BV35" s="510"/>
      <c r="BW35" s="510"/>
      <c r="BX35" s="510"/>
      <c r="BY35" s="510"/>
      <c r="BZ35" s="510"/>
      <c r="CA35" s="510"/>
      <c r="CB35" s="510"/>
      <c r="CC35" s="510"/>
      <c r="CD35" s="510"/>
      <c r="CE35" s="510"/>
      <c r="CF35" s="510"/>
      <c r="CG35" s="510"/>
      <c r="CH35" s="510"/>
      <c r="CI35" s="510"/>
      <c r="CJ35" s="510"/>
      <c r="CK35" s="510"/>
      <c r="CL35" s="510"/>
      <c r="CM35" s="510"/>
      <c r="CN35" s="510"/>
      <c r="CO35" s="510"/>
      <c r="CP35" s="510"/>
      <c r="CQ35" s="510"/>
      <c r="CR35" s="510"/>
      <c r="CS35" s="510"/>
      <c r="CT35" s="510"/>
      <c r="CU35" s="510"/>
      <c r="CV35" s="510"/>
      <c r="CW35" s="510"/>
      <c r="CX35" s="510"/>
      <c r="CY35" s="510"/>
      <c r="CZ35" s="510"/>
      <c r="DA35" s="510"/>
      <c r="DB35" s="510"/>
      <c r="DC35" s="510"/>
      <c r="DD35" s="510"/>
      <c r="DE35" s="510"/>
      <c r="DF35" s="510"/>
      <c r="DG35" s="510"/>
      <c r="DH35" s="510"/>
      <c r="DI35" s="510"/>
      <c r="DJ35" s="510"/>
      <c r="DK35" s="510"/>
      <c r="DL35" s="510"/>
      <c r="DM35" s="510"/>
      <c r="DN35" s="510"/>
      <c r="DO35" s="510"/>
      <c r="DP35" s="510"/>
      <c r="DQ35" s="510"/>
      <c r="DR35" s="510"/>
      <c r="DS35" s="510"/>
      <c r="DT35" s="510"/>
      <c r="DU35" s="510"/>
      <c r="DV35" s="510"/>
      <c r="DW35" s="510"/>
      <c r="DX35" s="510"/>
      <c r="DY35" s="510"/>
      <c r="DZ35" s="510"/>
      <c r="EA35" s="510"/>
      <c r="EB35" s="510"/>
      <c r="EC35" s="510"/>
      <c r="ED35" s="510"/>
      <c r="EE35" s="510"/>
      <c r="EF35" s="510"/>
      <c r="EG35" s="510"/>
      <c r="EH35" s="510"/>
      <c r="EI35" s="510"/>
      <c r="EJ35" s="510"/>
      <c r="EK35" s="510"/>
      <c r="EL35" s="510"/>
      <c r="EM35" s="510"/>
      <c r="EN35" s="510"/>
      <c r="EO35" s="510"/>
      <c r="EP35" s="510"/>
      <c r="EQ35" s="510"/>
      <c r="ER35" s="510"/>
      <c r="ES35" s="510"/>
      <c r="ET35" s="510"/>
      <c r="EU35" s="510"/>
      <c r="EV35" s="510"/>
      <c r="EW35" s="510"/>
      <c r="EX35" s="510"/>
      <c r="EY35" s="510"/>
      <c r="EZ35" s="510"/>
      <c r="FA35" s="510"/>
      <c r="FB35" s="510"/>
      <c r="FC35" s="510"/>
      <c r="FD35" s="510"/>
      <c r="FE35" s="510"/>
      <c r="FF35" s="510"/>
      <c r="FG35" s="510"/>
      <c r="FH35" s="510"/>
      <c r="FI35" s="510"/>
      <c r="FJ35" s="510"/>
      <c r="FK35" s="510"/>
      <c r="FL35" s="510"/>
      <c r="FM35" s="510"/>
      <c r="FN35" s="510"/>
      <c r="FO35" s="510"/>
      <c r="FP35" s="510"/>
      <c r="FQ35" s="510"/>
      <c r="FR35" s="510"/>
      <c r="FS35" s="510"/>
      <c r="FT35" s="510"/>
      <c r="FU35" s="510"/>
      <c r="FV35" s="510"/>
      <c r="FW35" s="510"/>
      <c r="FX35" s="510"/>
      <c r="FY35" s="510"/>
      <c r="FZ35" s="510"/>
      <c r="GA35" s="510"/>
      <c r="GB35" s="510"/>
      <c r="GC35" s="510"/>
      <c r="GD35" s="510"/>
      <c r="GE35" s="510"/>
      <c r="GF35" s="510"/>
      <c r="GG35" s="510"/>
      <c r="GH35" s="510"/>
      <c r="GI35" s="510"/>
      <c r="GJ35" s="510"/>
      <c r="GK35" s="510"/>
      <c r="GL35" s="510"/>
      <c r="GM35" s="510"/>
      <c r="GN35" s="510"/>
      <c r="GO35" s="510"/>
      <c r="GP35" s="510"/>
      <c r="GQ35" s="510"/>
      <c r="GR35" s="510"/>
      <c r="GS35" s="510"/>
      <c r="GT35" s="510"/>
      <c r="GU35" s="510"/>
      <c r="GV35" s="510"/>
      <c r="GW35" s="510"/>
      <c r="GX35" s="510"/>
      <c r="GY35" s="510"/>
      <c r="GZ35" s="510"/>
      <c r="HA35" s="510"/>
      <c r="HB35" s="510"/>
      <c r="HC35" s="510"/>
      <c r="HD35" s="510"/>
      <c r="HE35" s="510"/>
      <c r="HF35" s="510"/>
      <c r="HG35" s="510"/>
      <c r="HH35" s="510"/>
      <c r="HI35" s="510"/>
      <c r="HJ35" s="510"/>
      <c r="HK35" s="510"/>
      <c r="HL35" s="510"/>
      <c r="HM35" s="510"/>
      <c r="HN35" s="510"/>
      <c r="HO35" s="510"/>
      <c r="HP35" s="510"/>
      <c r="HQ35" s="510"/>
      <c r="HR35" s="510"/>
      <c r="HS35" s="510"/>
      <c r="HT35" s="510"/>
      <c r="HU35" s="510"/>
      <c r="HV35" s="510"/>
      <c r="HW35" s="510"/>
      <c r="HX35" s="510"/>
      <c r="HY35" s="510"/>
      <c r="HZ35" s="510"/>
      <c r="IA35" s="510"/>
      <c r="IB35" s="510"/>
      <c r="IC35" s="510"/>
      <c r="ID35" s="510"/>
      <c r="IE35" s="510"/>
      <c r="IF35" s="510"/>
      <c r="IG35" s="510"/>
      <c r="IH35" s="510"/>
      <c r="II35" s="510"/>
    </row>
    <row r="36" s="470" customFormat="1" ht="12" customHeight="1" spans="1:243">
      <c r="A36" s="502" t="s">
        <v>132</v>
      </c>
      <c r="B36" s="478">
        <v>40000</v>
      </c>
      <c r="C36" s="482">
        <v>44343</v>
      </c>
      <c r="D36" s="479"/>
      <c r="E36" s="478">
        <f t="shared" si="7"/>
        <v>4343</v>
      </c>
      <c r="F36" s="483"/>
      <c r="G36" s="503" t="s">
        <v>131</v>
      </c>
      <c r="H36" s="482">
        <v>29537</v>
      </c>
      <c r="I36" s="482">
        <v>29537</v>
      </c>
      <c r="J36" s="482">
        <v>49098</v>
      </c>
      <c r="K36" s="479"/>
      <c r="L36" s="478">
        <f t="shared" si="6"/>
        <v>19561</v>
      </c>
      <c r="M36" s="522"/>
      <c r="N36" s="524"/>
      <c r="O36" s="510"/>
      <c r="P36" s="510"/>
      <c r="Q36" s="510"/>
      <c r="R36" s="510"/>
      <c r="S36" s="510"/>
      <c r="T36" s="510"/>
      <c r="U36" s="510"/>
      <c r="V36" s="510"/>
      <c r="W36" s="510"/>
      <c r="X36" s="510"/>
      <c r="Y36" s="510"/>
      <c r="Z36" s="510"/>
      <c r="AA36" s="510"/>
      <c r="AB36" s="510"/>
      <c r="AC36" s="510"/>
      <c r="AD36" s="510"/>
      <c r="AE36" s="510"/>
      <c r="AF36" s="510"/>
      <c r="AG36" s="510"/>
      <c r="AH36" s="510"/>
      <c r="AI36" s="510"/>
      <c r="AJ36" s="510"/>
      <c r="AK36" s="510"/>
      <c r="AL36" s="510"/>
      <c r="AM36" s="510"/>
      <c r="AN36" s="510"/>
      <c r="AO36" s="510"/>
      <c r="AP36" s="510"/>
      <c r="AQ36" s="510"/>
      <c r="AR36" s="510"/>
      <c r="AS36" s="510"/>
      <c r="AT36" s="510"/>
      <c r="AU36" s="510"/>
      <c r="AV36" s="510"/>
      <c r="AW36" s="510"/>
      <c r="AX36" s="510"/>
      <c r="AY36" s="510"/>
      <c r="AZ36" s="510"/>
      <c r="BA36" s="510"/>
      <c r="BB36" s="510"/>
      <c r="BC36" s="510"/>
      <c r="BD36" s="510"/>
      <c r="BE36" s="510"/>
      <c r="BF36" s="510"/>
      <c r="BG36" s="510"/>
      <c r="BH36" s="510"/>
      <c r="BI36" s="510"/>
      <c r="BJ36" s="510"/>
      <c r="BK36" s="510"/>
      <c r="BL36" s="510"/>
      <c r="BM36" s="510"/>
      <c r="BN36" s="510"/>
      <c r="BO36" s="510"/>
      <c r="BP36" s="510"/>
      <c r="BQ36" s="510"/>
      <c r="BR36" s="510"/>
      <c r="BS36" s="510"/>
      <c r="BT36" s="510"/>
      <c r="BU36" s="510"/>
      <c r="BV36" s="510"/>
      <c r="BW36" s="510"/>
      <c r="BX36" s="510"/>
      <c r="BY36" s="510"/>
      <c r="BZ36" s="510"/>
      <c r="CA36" s="510"/>
      <c r="CB36" s="510"/>
      <c r="CC36" s="510"/>
      <c r="CD36" s="510"/>
      <c r="CE36" s="510"/>
      <c r="CF36" s="510"/>
      <c r="CG36" s="510"/>
      <c r="CH36" s="510"/>
      <c r="CI36" s="510"/>
      <c r="CJ36" s="510"/>
      <c r="CK36" s="510"/>
      <c r="CL36" s="510"/>
      <c r="CM36" s="510"/>
      <c r="CN36" s="510"/>
      <c r="CO36" s="510"/>
      <c r="CP36" s="510"/>
      <c r="CQ36" s="510"/>
      <c r="CR36" s="510"/>
      <c r="CS36" s="510"/>
      <c r="CT36" s="510"/>
      <c r="CU36" s="510"/>
      <c r="CV36" s="510"/>
      <c r="CW36" s="510"/>
      <c r="CX36" s="510"/>
      <c r="CY36" s="510"/>
      <c r="CZ36" s="510"/>
      <c r="DA36" s="510"/>
      <c r="DB36" s="510"/>
      <c r="DC36" s="510"/>
      <c r="DD36" s="510"/>
      <c r="DE36" s="510"/>
      <c r="DF36" s="510"/>
      <c r="DG36" s="510"/>
      <c r="DH36" s="510"/>
      <c r="DI36" s="510"/>
      <c r="DJ36" s="510"/>
      <c r="DK36" s="510"/>
      <c r="DL36" s="510"/>
      <c r="DM36" s="510"/>
      <c r="DN36" s="510"/>
      <c r="DO36" s="510"/>
      <c r="DP36" s="510"/>
      <c r="DQ36" s="510"/>
      <c r="DR36" s="510"/>
      <c r="DS36" s="510"/>
      <c r="DT36" s="510"/>
      <c r="DU36" s="510"/>
      <c r="DV36" s="510"/>
      <c r="DW36" s="510"/>
      <c r="DX36" s="510"/>
      <c r="DY36" s="510"/>
      <c r="DZ36" s="510"/>
      <c r="EA36" s="510"/>
      <c r="EB36" s="510"/>
      <c r="EC36" s="510"/>
      <c r="ED36" s="510"/>
      <c r="EE36" s="510"/>
      <c r="EF36" s="510"/>
      <c r="EG36" s="510"/>
      <c r="EH36" s="510"/>
      <c r="EI36" s="510"/>
      <c r="EJ36" s="510"/>
      <c r="EK36" s="510"/>
      <c r="EL36" s="510"/>
      <c r="EM36" s="510"/>
      <c r="EN36" s="510"/>
      <c r="EO36" s="510"/>
      <c r="EP36" s="510"/>
      <c r="EQ36" s="510"/>
      <c r="ER36" s="510"/>
      <c r="ES36" s="510"/>
      <c r="ET36" s="510"/>
      <c r="EU36" s="510"/>
      <c r="EV36" s="510"/>
      <c r="EW36" s="510"/>
      <c r="EX36" s="510"/>
      <c r="EY36" s="510"/>
      <c r="EZ36" s="510"/>
      <c r="FA36" s="510"/>
      <c r="FB36" s="510"/>
      <c r="FC36" s="510"/>
      <c r="FD36" s="510"/>
      <c r="FE36" s="510"/>
      <c r="FF36" s="510"/>
      <c r="FG36" s="510"/>
      <c r="FH36" s="510"/>
      <c r="FI36" s="510"/>
      <c r="FJ36" s="510"/>
      <c r="FK36" s="510"/>
      <c r="FL36" s="510"/>
      <c r="FM36" s="510"/>
      <c r="FN36" s="510"/>
      <c r="FO36" s="510"/>
      <c r="FP36" s="510"/>
      <c r="FQ36" s="510"/>
      <c r="FR36" s="510"/>
      <c r="FS36" s="510"/>
      <c r="FT36" s="510"/>
      <c r="FU36" s="510"/>
      <c r="FV36" s="510"/>
      <c r="FW36" s="510"/>
      <c r="FX36" s="510"/>
      <c r="FY36" s="510"/>
      <c r="FZ36" s="510"/>
      <c r="GA36" s="510"/>
      <c r="GB36" s="510"/>
      <c r="GC36" s="510"/>
      <c r="GD36" s="510"/>
      <c r="GE36" s="510"/>
      <c r="GF36" s="510"/>
      <c r="GG36" s="510"/>
      <c r="GH36" s="510"/>
      <c r="GI36" s="510"/>
      <c r="GJ36" s="510"/>
      <c r="GK36" s="510"/>
      <c r="GL36" s="510"/>
      <c r="GM36" s="510"/>
      <c r="GN36" s="510"/>
      <c r="GO36" s="510"/>
      <c r="GP36" s="510"/>
      <c r="GQ36" s="510"/>
      <c r="GR36" s="510"/>
      <c r="GS36" s="510"/>
      <c r="GT36" s="510"/>
      <c r="GU36" s="510"/>
      <c r="GV36" s="510"/>
      <c r="GW36" s="510"/>
      <c r="GX36" s="510"/>
      <c r="GY36" s="510"/>
      <c r="GZ36" s="510"/>
      <c r="HA36" s="510"/>
      <c r="HB36" s="510"/>
      <c r="HC36" s="510"/>
      <c r="HD36" s="510"/>
      <c r="HE36" s="510"/>
      <c r="HF36" s="510"/>
      <c r="HG36" s="510"/>
      <c r="HH36" s="510"/>
      <c r="HI36" s="510"/>
      <c r="HJ36" s="510"/>
      <c r="HK36" s="510"/>
      <c r="HL36" s="510"/>
      <c r="HM36" s="510"/>
      <c r="HN36" s="510"/>
      <c r="HO36" s="510"/>
      <c r="HP36" s="510"/>
      <c r="HQ36" s="510"/>
      <c r="HR36" s="510"/>
      <c r="HS36" s="510"/>
      <c r="HT36" s="510"/>
      <c r="HU36" s="510"/>
      <c r="HV36" s="510"/>
      <c r="HW36" s="510"/>
      <c r="HX36" s="510"/>
      <c r="HY36" s="510"/>
      <c r="HZ36" s="510"/>
      <c r="IA36" s="510"/>
      <c r="IB36" s="510"/>
      <c r="IC36" s="510"/>
      <c r="ID36" s="510"/>
      <c r="IE36" s="510"/>
      <c r="IF36" s="510"/>
      <c r="IG36" s="510"/>
      <c r="IH36" s="510"/>
      <c r="II36" s="510"/>
    </row>
    <row r="37" s="470" customFormat="1" ht="12" customHeight="1" spans="1:243">
      <c r="A37" s="502" t="s">
        <v>69</v>
      </c>
      <c r="B37" s="478">
        <v>427877</v>
      </c>
      <c r="C37" s="482">
        <v>518168</v>
      </c>
      <c r="D37" s="479"/>
      <c r="E37" s="478">
        <f t="shared" si="7"/>
        <v>90291</v>
      </c>
      <c r="F37" s="483"/>
      <c r="G37" s="318" t="s">
        <v>66</v>
      </c>
      <c r="H37" s="487"/>
      <c r="I37" s="487"/>
      <c r="J37" s="487"/>
      <c r="K37" s="479"/>
      <c r="L37" s="478"/>
      <c r="M37" s="522"/>
      <c r="N37" s="524"/>
      <c r="O37" s="510"/>
      <c r="P37" s="510"/>
      <c r="Q37" s="510"/>
      <c r="R37" s="510"/>
      <c r="S37" s="510"/>
      <c r="T37" s="510"/>
      <c r="U37" s="510"/>
      <c r="V37" s="510"/>
      <c r="W37" s="510"/>
      <c r="X37" s="510"/>
      <c r="Y37" s="510"/>
      <c r="Z37" s="510"/>
      <c r="AA37" s="510"/>
      <c r="AB37" s="510"/>
      <c r="AC37" s="510"/>
      <c r="AD37" s="510"/>
      <c r="AE37" s="510"/>
      <c r="AF37" s="510"/>
      <c r="AG37" s="510"/>
      <c r="AH37" s="510"/>
      <c r="AI37" s="510"/>
      <c r="AJ37" s="510"/>
      <c r="AK37" s="510"/>
      <c r="AL37" s="510"/>
      <c r="AM37" s="510"/>
      <c r="AN37" s="510"/>
      <c r="AO37" s="510"/>
      <c r="AP37" s="510"/>
      <c r="AQ37" s="510"/>
      <c r="AR37" s="510"/>
      <c r="AS37" s="510"/>
      <c r="AT37" s="510"/>
      <c r="AU37" s="510"/>
      <c r="AV37" s="510"/>
      <c r="AW37" s="510"/>
      <c r="AX37" s="510"/>
      <c r="AY37" s="510"/>
      <c r="AZ37" s="510"/>
      <c r="BA37" s="510"/>
      <c r="BB37" s="510"/>
      <c r="BC37" s="510"/>
      <c r="BD37" s="510"/>
      <c r="BE37" s="510"/>
      <c r="BF37" s="510"/>
      <c r="BG37" s="510"/>
      <c r="BH37" s="510"/>
      <c r="BI37" s="510"/>
      <c r="BJ37" s="510"/>
      <c r="BK37" s="510"/>
      <c r="BL37" s="510"/>
      <c r="BM37" s="510"/>
      <c r="BN37" s="510"/>
      <c r="BO37" s="510"/>
      <c r="BP37" s="510"/>
      <c r="BQ37" s="510"/>
      <c r="BR37" s="510"/>
      <c r="BS37" s="510"/>
      <c r="BT37" s="510"/>
      <c r="BU37" s="510"/>
      <c r="BV37" s="510"/>
      <c r="BW37" s="510"/>
      <c r="BX37" s="510"/>
      <c r="BY37" s="510"/>
      <c r="BZ37" s="510"/>
      <c r="CA37" s="510"/>
      <c r="CB37" s="510"/>
      <c r="CC37" s="510"/>
      <c r="CD37" s="510"/>
      <c r="CE37" s="510"/>
      <c r="CF37" s="510"/>
      <c r="CG37" s="510"/>
      <c r="CH37" s="510"/>
      <c r="CI37" s="510"/>
      <c r="CJ37" s="510"/>
      <c r="CK37" s="510"/>
      <c r="CL37" s="510"/>
      <c r="CM37" s="510"/>
      <c r="CN37" s="510"/>
      <c r="CO37" s="510"/>
      <c r="CP37" s="510"/>
      <c r="CQ37" s="510"/>
      <c r="CR37" s="510"/>
      <c r="CS37" s="510"/>
      <c r="CT37" s="510"/>
      <c r="CU37" s="510"/>
      <c r="CV37" s="510"/>
      <c r="CW37" s="510"/>
      <c r="CX37" s="510"/>
      <c r="CY37" s="510"/>
      <c r="CZ37" s="510"/>
      <c r="DA37" s="510"/>
      <c r="DB37" s="510"/>
      <c r="DC37" s="510"/>
      <c r="DD37" s="510"/>
      <c r="DE37" s="510"/>
      <c r="DF37" s="510"/>
      <c r="DG37" s="510"/>
      <c r="DH37" s="510"/>
      <c r="DI37" s="510"/>
      <c r="DJ37" s="510"/>
      <c r="DK37" s="510"/>
      <c r="DL37" s="510"/>
      <c r="DM37" s="510"/>
      <c r="DN37" s="510"/>
      <c r="DO37" s="510"/>
      <c r="DP37" s="510"/>
      <c r="DQ37" s="510"/>
      <c r="DR37" s="510"/>
      <c r="DS37" s="510"/>
      <c r="DT37" s="510"/>
      <c r="DU37" s="510"/>
      <c r="DV37" s="510"/>
      <c r="DW37" s="510"/>
      <c r="DX37" s="510"/>
      <c r="DY37" s="510"/>
      <c r="DZ37" s="510"/>
      <c r="EA37" s="510"/>
      <c r="EB37" s="510"/>
      <c r="EC37" s="510"/>
      <c r="ED37" s="510"/>
      <c r="EE37" s="510"/>
      <c r="EF37" s="510"/>
      <c r="EG37" s="510"/>
      <c r="EH37" s="510"/>
      <c r="EI37" s="510"/>
      <c r="EJ37" s="510"/>
      <c r="EK37" s="510"/>
      <c r="EL37" s="510"/>
      <c r="EM37" s="510"/>
      <c r="EN37" s="510"/>
      <c r="EO37" s="510"/>
      <c r="EP37" s="510"/>
      <c r="EQ37" s="510"/>
      <c r="ER37" s="510"/>
      <c r="ES37" s="510"/>
      <c r="ET37" s="510"/>
      <c r="EU37" s="510"/>
      <c r="EV37" s="510"/>
      <c r="EW37" s="510"/>
      <c r="EX37" s="510"/>
      <c r="EY37" s="510"/>
      <c r="EZ37" s="510"/>
      <c r="FA37" s="510"/>
      <c r="FB37" s="510"/>
      <c r="FC37" s="510"/>
      <c r="FD37" s="510"/>
      <c r="FE37" s="510"/>
      <c r="FF37" s="510"/>
      <c r="FG37" s="510"/>
      <c r="FH37" s="510"/>
      <c r="FI37" s="510"/>
      <c r="FJ37" s="510"/>
      <c r="FK37" s="510"/>
      <c r="FL37" s="510"/>
      <c r="FM37" s="510"/>
      <c r="FN37" s="510"/>
      <c r="FO37" s="510"/>
      <c r="FP37" s="510"/>
      <c r="FQ37" s="510"/>
      <c r="FR37" s="510"/>
      <c r="FS37" s="510"/>
      <c r="FT37" s="510"/>
      <c r="FU37" s="510"/>
      <c r="FV37" s="510"/>
      <c r="FW37" s="510"/>
      <c r="FX37" s="510"/>
      <c r="FY37" s="510"/>
      <c r="FZ37" s="510"/>
      <c r="GA37" s="510"/>
      <c r="GB37" s="510"/>
      <c r="GC37" s="510"/>
      <c r="GD37" s="510"/>
      <c r="GE37" s="510"/>
      <c r="GF37" s="510"/>
      <c r="GG37" s="510"/>
      <c r="GH37" s="510"/>
      <c r="GI37" s="510"/>
      <c r="GJ37" s="510"/>
      <c r="GK37" s="510"/>
      <c r="GL37" s="510"/>
      <c r="GM37" s="510"/>
      <c r="GN37" s="510"/>
      <c r="GO37" s="510"/>
      <c r="GP37" s="510"/>
      <c r="GQ37" s="510"/>
      <c r="GR37" s="510"/>
      <c r="GS37" s="510"/>
      <c r="GT37" s="510"/>
      <c r="GU37" s="510"/>
      <c r="GV37" s="510"/>
      <c r="GW37" s="510"/>
      <c r="GX37" s="510"/>
      <c r="GY37" s="510"/>
      <c r="GZ37" s="510"/>
      <c r="HA37" s="510"/>
      <c r="HB37" s="510"/>
      <c r="HC37" s="510"/>
      <c r="HD37" s="510"/>
      <c r="HE37" s="510"/>
      <c r="HF37" s="510"/>
      <c r="HG37" s="510"/>
      <c r="HH37" s="510"/>
      <c r="HI37" s="510"/>
      <c r="HJ37" s="510"/>
      <c r="HK37" s="510"/>
      <c r="HL37" s="510"/>
      <c r="HM37" s="510"/>
      <c r="HN37" s="510"/>
      <c r="HO37" s="510"/>
      <c r="HP37" s="510"/>
      <c r="HQ37" s="510"/>
      <c r="HR37" s="510"/>
      <c r="HS37" s="510"/>
      <c r="HT37" s="510"/>
      <c r="HU37" s="510"/>
      <c r="HV37" s="510"/>
      <c r="HW37" s="510"/>
      <c r="HX37" s="510"/>
      <c r="HY37" s="510"/>
      <c r="HZ37" s="510"/>
      <c r="IA37" s="510"/>
      <c r="IB37" s="510"/>
      <c r="IC37" s="510"/>
      <c r="ID37" s="510"/>
      <c r="IE37" s="510"/>
      <c r="IF37" s="510"/>
      <c r="IG37" s="510"/>
      <c r="IH37" s="510"/>
      <c r="II37" s="510"/>
    </row>
    <row r="38" s="470" customFormat="1" ht="12" customHeight="1" spans="1:243">
      <c r="A38" s="502" t="s">
        <v>96</v>
      </c>
      <c r="B38" s="478">
        <v>98708</v>
      </c>
      <c r="C38" s="482">
        <v>144252</v>
      </c>
      <c r="D38" s="479"/>
      <c r="E38" s="478">
        <f t="shared" si="7"/>
        <v>45544</v>
      </c>
      <c r="F38" s="483"/>
      <c r="G38" s="318" t="s">
        <v>133</v>
      </c>
      <c r="H38" s="482"/>
      <c r="I38" s="482"/>
      <c r="J38" s="482">
        <v>17209</v>
      </c>
      <c r="K38" s="479"/>
      <c r="L38" s="478">
        <v>17209</v>
      </c>
      <c r="M38" s="522"/>
      <c r="N38" s="524"/>
      <c r="O38" s="510"/>
      <c r="P38" s="510"/>
      <c r="Q38" s="510"/>
      <c r="R38" s="510"/>
      <c r="S38" s="510"/>
      <c r="T38" s="510"/>
      <c r="U38" s="510"/>
      <c r="V38" s="510"/>
      <c r="W38" s="510"/>
      <c r="X38" s="510"/>
      <c r="Y38" s="510"/>
      <c r="Z38" s="510"/>
      <c r="AA38" s="510"/>
      <c r="AB38" s="510"/>
      <c r="AC38" s="510"/>
      <c r="AD38" s="510"/>
      <c r="AE38" s="510"/>
      <c r="AF38" s="510"/>
      <c r="AG38" s="510"/>
      <c r="AH38" s="510"/>
      <c r="AI38" s="510"/>
      <c r="AJ38" s="510"/>
      <c r="AK38" s="510"/>
      <c r="AL38" s="510"/>
      <c r="AM38" s="510"/>
      <c r="AN38" s="510"/>
      <c r="AO38" s="510"/>
      <c r="AP38" s="510"/>
      <c r="AQ38" s="510"/>
      <c r="AR38" s="510"/>
      <c r="AS38" s="510"/>
      <c r="AT38" s="510"/>
      <c r="AU38" s="510"/>
      <c r="AV38" s="510"/>
      <c r="AW38" s="510"/>
      <c r="AX38" s="510"/>
      <c r="AY38" s="510"/>
      <c r="AZ38" s="510"/>
      <c r="BA38" s="510"/>
      <c r="BB38" s="510"/>
      <c r="BC38" s="510"/>
      <c r="BD38" s="510"/>
      <c r="BE38" s="510"/>
      <c r="BF38" s="510"/>
      <c r="BG38" s="510"/>
      <c r="BH38" s="510"/>
      <c r="BI38" s="510"/>
      <c r="BJ38" s="510"/>
      <c r="BK38" s="510"/>
      <c r="BL38" s="510"/>
      <c r="BM38" s="510"/>
      <c r="BN38" s="510"/>
      <c r="BO38" s="510"/>
      <c r="BP38" s="510"/>
      <c r="BQ38" s="510"/>
      <c r="BR38" s="510"/>
      <c r="BS38" s="510"/>
      <c r="BT38" s="510"/>
      <c r="BU38" s="510"/>
      <c r="BV38" s="510"/>
      <c r="BW38" s="510"/>
      <c r="BX38" s="510"/>
      <c r="BY38" s="510"/>
      <c r="BZ38" s="510"/>
      <c r="CA38" s="510"/>
      <c r="CB38" s="510"/>
      <c r="CC38" s="510"/>
      <c r="CD38" s="510"/>
      <c r="CE38" s="510"/>
      <c r="CF38" s="510"/>
      <c r="CG38" s="510"/>
      <c r="CH38" s="510"/>
      <c r="CI38" s="510"/>
      <c r="CJ38" s="510"/>
      <c r="CK38" s="510"/>
      <c r="CL38" s="510"/>
      <c r="CM38" s="510"/>
      <c r="CN38" s="510"/>
      <c r="CO38" s="510"/>
      <c r="CP38" s="510"/>
      <c r="CQ38" s="510"/>
      <c r="CR38" s="510"/>
      <c r="CS38" s="510"/>
      <c r="CT38" s="510"/>
      <c r="CU38" s="510"/>
      <c r="CV38" s="510"/>
      <c r="CW38" s="510"/>
      <c r="CX38" s="510"/>
      <c r="CY38" s="510"/>
      <c r="CZ38" s="510"/>
      <c r="DA38" s="510"/>
      <c r="DB38" s="510"/>
      <c r="DC38" s="510"/>
      <c r="DD38" s="510"/>
      <c r="DE38" s="510"/>
      <c r="DF38" s="510"/>
      <c r="DG38" s="510"/>
      <c r="DH38" s="510"/>
      <c r="DI38" s="510"/>
      <c r="DJ38" s="510"/>
      <c r="DK38" s="510"/>
      <c r="DL38" s="510"/>
      <c r="DM38" s="510"/>
      <c r="DN38" s="510"/>
      <c r="DO38" s="510"/>
      <c r="DP38" s="510"/>
      <c r="DQ38" s="510"/>
      <c r="DR38" s="510"/>
      <c r="DS38" s="510"/>
      <c r="DT38" s="510"/>
      <c r="DU38" s="510"/>
      <c r="DV38" s="510"/>
      <c r="DW38" s="510"/>
      <c r="DX38" s="510"/>
      <c r="DY38" s="510"/>
      <c r="DZ38" s="510"/>
      <c r="EA38" s="510"/>
      <c r="EB38" s="510"/>
      <c r="EC38" s="510"/>
      <c r="ED38" s="510"/>
      <c r="EE38" s="510"/>
      <c r="EF38" s="510"/>
      <c r="EG38" s="510"/>
      <c r="EH38" s="510"/>
      <c r="EI38" s="510"/>
      <c r="EJ38" s="510"/>
      <c r="EK38" s="510"/>
      <c r="EL38" s="510"/>
      <c r="EM38" s="510"/>
      <c r="EN38" s="510"/>
      <c r="EO38" s="510"/>
      <c r="EP38" s="510"/>
      <c r="EQ38" s="510"/>
      <c r="ER38" s="510"/>
      <c r="ES38" s="510"/>
      <c r="ET38" s="510"/>
      <c r="EU38" s="510"/>
      <c r="EV38" s="510"/>
      <c r="EW38" s="510"/>
      <c r="EX38" s="510"/>
      <c r="EY38" s="510"/>
      <c r="EZ38" s="510"/>
      <c r="FA38" s="510"/>
      <c r="FB38" s="510"/>
      <c r="FC38" s="510"/>
      <c r="FD38" s="510"/>
      <c r="FE38" s="510"/>
      <c r="FF38" s="510"/>
      <c r="FG38" s="510"/>
      <c r="FH38" s="510"/>
      <c r="FI38" s="510"/>
      <c r="FJ38" s="510"/>
      <c r="FK38" s="510"/>
      <c r="FL38" s="510"/>
      <c r="FM38" s="510"/>
      <c r="FN38" s="510"/>
      <c r="FO38" s="510"/>
      <c r="FP38" s="510"/>
      <c r="FQ38" s="510"/>
      <c r="FR38" s="510"/>
      <c r="FS38" s="510"/>
      <c r="FT38" s="510"/>
      <c r="FU38" s="510"/>
      <c r="FV38" s="510"/>
      <c r="FW38" s="510"/>
      <c r="FX38" s="510"/>
      <c r="FY38" s="510"/>
      <c r="FZ38" s="510"/>
      <c r="GA38" s="510"/>
      <c r="GB38" s="510"/>
      <c r="GC38" s="510"/>
      <c r="GD38" s="510"/>
      <c r="GE38" s="510"/>
      <c r="GF38" s="510"/>
      <c r="GG38" s="510"/>
      <c r="GH38" s="510"/>
      <c r="GI38" s="510"/>
      <c r="GJ38" s="510"/>
      <c r="GK38" s="510"/>
      <c r="GL38" s="510"/>
      <c r="GM38" s="510"/>
      <c r="GN38" s="510"/>
      <c r="GO38" s="510"/>
      <c r="GP38" s="510"/>
      <c r="GQ38" s="510"/>
      <c r="GR38" s="510"/>
      <c r="GS38" s="510"/>
      <c r="GT38" s="510"/>
      <c r="GU38" s="510"/>
      <c r="GV38" s="510"/>
      <c r="GW38" s="510"/>
      <c r="GX38" s="510"/>
      <c r="GY38" s="510"/>
      <c r="GZ38" s="510"/>
      <c r="HA38" s="510"/>
      <c r="HB38" s="510"/>
      <c r="HC38" s="510"/>
      <c r="HD38" s="510"/>
      <c r="HE38" s="510"/>
      <c r="HF38" s="510"/>
      <c r="HG38" s="510"/>
      <c r="HH38" s="510"/>
      <c r="HI38" s="510"/>
      <c r="HJ38" s="510"/>
      <c r="HK38" s="510"/>
      <c r="HL38" s="510"/>
      <c r="HM38" s="510"/>
      <c r="HN38" s="510"/>
      <c r="HO38" s="510"/>
      <c r="HP38" s="510"/>
      <c r="HQ38" s="510"/>
      <c r="HR38" s="510"/>
      <c r="HS38" s="510"/>
      <c r="HT38" s="510"/>
      <c r="HU38" s="510"/>
      <c r="HV38" s="510"/>
      <c r="HW38" s="510"/>
      <c r="HX38" s="510"/>
      <c r="HY38" s="510"/>
      <c r="HZ38" s="510"/>
      <c r="IA38" s="510"/>
      <c r="IB38" s="510"/>
      <c r="IC38" s="510"/>
      <c r="ID38" s="510"/>
      <c r="IE38" s="510"/>
      <c r="IF38" s="510"/>
      <c r="IG38" s="510"/>
      <c r="IH38" s="510"/>
      <c r="II38" s="510"/>
    </row>
    <row r="39" s="470" customFormat="1" ht="12" customHeight="1" spans="1:243">
      <c r="A39" s="502" t="s">
        <v>73</v>
      </c>
      <c r="B39" s="478"/>
      <c r="C39" s="482"/>
      <c r="D39" s="479"/>
      <c r="E39" s="478"/>
      <c r="F39" s="483"/>
      <c r="G39" s="318" t="s">
        <v>76</v>
      </c>
      <c r="H39" s="482"/>
      <c r="I39" s="482"/>
      <c r="J39" s="482"/>
      <c r="K39" s="479"/>
      <c r="L39" s="478"/>
      <c r="M39" s="522"/>
      <c r="N39" s="524"/>
      <c r="O39" s="510"/>
      <c r="P39" s="510"/>
      <c r="Q39" s="510"/>
      <c r="R39" s="510"/>
      <c r="S39" s="510"/>
      <c r="T39" s="510"/>
      <c r="U39" s="510"/>
      <c r="V39" s="510"/>
      <c r="W39" s="510"/>
      <c r="X39" s="510"/>
      <c r="Y39" s="510"/>
      <c r="Z39" s="510"/>
      <c r="AA39" s="510"/>
      <c r="AB39" s="510"/>
      <c r="AC39" s="510"/>
      <c r="AD39" s="510"/>
      <c r="AE39" s="510"/>
      <c r="AF39" s="510"/>
      <c r="AG39" s="510"/>
      <c r="AH39" s="510"/>
      <c r="AI39" s="510"/>
      <c r="AJ39" s="510"/>
      <c r="AK39" s="510"/>
      <c r="AL39" s="510"/>
      <c r="AM39" s="510"/>
      <c r="AN39" s="510"/>
      <c r="AO39" s="510"/>
      <c r="AP39" s="510"/>
      <c r="AQ39" s="510"/>
      <c r="AR39" s="510"/>
      <c r="AS39" s="510"/>
      <c r="AT39" s="510"/>
      <c r="AU39" s="510"/>
      <c r="AV39" s="510"/>
      <c r="AW39" s="510"/>
      <c r="AX39" s="510"/>
      <c r="AY39" s="510"/>
      <c r="AZ39" s="510"/>
      <c r="BA39" s="510"/>
      <c r="BB39" s="510"/>
      <c r="BC39" s="510"/>
      <c r="BD39" s="510"/>
      <c r="BE39" s="510"/>
      <c r="BF39" s="510"/>
      <c r="BG39" s="510"/>
      <c r="BH39" s="510"/>
      <c r="BI39" s="510"/>
      <c r="BJ39" s="510"/>
      <c r="BK39" s="510"/>
      <c r="BL39" s="510"/>
      <c r="BM39" s="510"/>
      <c r="BN39" s="510"/>
      <c r="BO39" s="510"/>
      <c r="BP39" s="510"/>
      <c r="BQ39" s="510"/>
      <c r="BR39" s="510"/>
      <c r="BS39" s="510"/>
      <c r="BT39" s="510"/>
      <c r="BU39" s="510"/>
      <c r="BV39" s="510"/>
      <c r="BW39" s="510"/>
      <c r="BX39" s="510"/>
      <c r="BY39" s="510"/>
      <c r="BZ39" s="510"/>
      <c r="CA39" s="510"/>
      <c r="CB39" s="510"/>
      <c r="CC39" s="510"/>
      <c r="CD39" s="510"/>
      <c r="CE39" s="510"/>
      <c r="CF39" s="510"/>
      <c r="CG39" s="510"/>
      <c r="CH39" s="510"/>
      <c r="CI39" s="510"/>
      <c r="CJ39" s="510"/>
      <c r="CK39" s="510"/>
      <c r="CL39" s="510"/>
      <c r="CM39" s="510"/>
      <c r="CN39" s="510"/>
      <c r="CO39" s="510"/>
      <c r="CP39" s="510"/>
      <c r="CQ39" s="510"/>
      <c r="CR39" s="510"/>
      <c r="CS39" s="510"/>
      <c r="CT39" s="510"/>
      <c r="CU39" s="510"/>
      <c r="CV39" s="510"/>
      <c r="CW39" s="510"/>
      <c r="CX39" s="510"/>
      <c r="CY39" s="510"/>
      <c r="CZ39" s="510"/>
      <c r="DA39" s="510"/>
      <c r="DB39" s="510"/>
      <c r="DC39" s="510"/>
      <c r="DD39" s="510"/>
      <c r="DE39" s="510"/>
      <c r="DF39" s="510"/>
      <c r="DG39" s="510"/>
      <c r="DH39" s="510"/>
      <c r="DI39" s="510"/>
      <c r="DJ39" s="510"/>
      <c r="DK39" s="510"/>
      <c r="DL39" s="510"/>
      <c r="DM39" s="510"/>
      <c r="DN39" s="510"/>
      <c r="DO39" s="510"/>
      <c r="DP39" s="510"/>
      <c r="DQ39" s="510"/>
      <c r="DR39" s="510"/>
      <c r="DS39" s="510"/>
      <c r="DT39" s="510"/>
      <c r="DU39" s="510"/>
      <c r="DV39" s="510"/>
      <c r="DW39" s="510"/>
      <c r="DX39" s="510"/>
      <c r="DY39" s="510"/>
      <c r="DZ39" s="510"/>
      <c r="EA39" s="510"/>
      <c r="EB39" s="510"/>
      <c r="EC39" s="510"/>
      <c r="ED39" s="510"/>
      <c r="EE39" s="510"/>
      <c r="EF39" s="510"/>
      <c r="EG39" s="510"/>
      <c r="EH39" s="510"/>
      <c r="EI39" s="510"/>
      <c r="EJ39" s="510"/>
      <c r="EK39" s="510"/>
      <c r="EL39" s="510"/>
      <c r="EM39" s="510"/>
      <c r="EN39" s="510"/>
      <c r="EO39" s="510"/>
      <c r="EP39" s="510"/>
      <c r="EQ39" s="510"/>
      <c r="ER39" s="510"/>
      <c r="ES39" s="510"/>
      <c r="ET39" s="510"/>
      <c r="EU39" s="510"/>
      <c r="EV39" s="510"/>
      <c r="EW39" s="510"/>
      <c r="EX39" s="510"/>
      <c r="EY39" s="510"/>
      <c r="EZ39" s="510"/>
      <c r="FA39" s="510"/>
      <c r="FB39" s="510"/>
      <c r="FC39" s="510"/>
      <c r="FD39" s="510"/>
      <c r="FE39" s="510"/>
      <c r="FF39" s="510"/>
      <c r="FG39" s="510"/>
      <c r="FH39" s="510"/>
      <c r="FI39" s="510"/>
      <c r="FJ39" s="510"/>
      <c r="FK39" s="510"/>
      <c r="FL39" s="510"/>
      <c r="FM39" s="510"/>
      <c r="FN39" s="510"/>
      <c r="FO39" s="510"/>
      <c r="FP39" s="510"/>
      <c r="FQ39" s="510"/>
      <c r="FR39" s="510"/>
      <c r="FS39" s="510"/>
      <c r="FT39" s="510"/>
      <c r="FU39" s="510"/>
      <c r="FV39" s="510"/>
      <c r="FW39" s="510"/>
      <c r="FX39" s="510"/>
      <c r="FY39" s="510"/>
      <c r="FZ39" s="510"/>
      <c r="GA39" s="510"/>
      <c r="GB39" s="510"/>
      <c r="GC39" s="510"/>
      <c r="GD39" s="510"/>
      <c r="GE39" s="510"/>
      <c r="GF39" s="510"/>
      <c r="GG39" s="510"/>
      <c r="GH39" s="510"/>
      <c r="GI39" s="510"/>
      <c r="GJ39" s="510"/>
      <c r="GK39" s="510"/>
      <c r="GL39" s="510"/>
      <c r="GM39" s="510"/>
      <c r="GN39" s="510"/>
      <c r="GO39" s="510"/>
      <c r="GP39" s="510"/>
      <c r="GQ39" s="510"/>
      <c r="GR39" s="510"/>
      <c r="GS39" s="510"/>
      <c r="GT39" s="510"/>
      <c r="GU39" s="510"/>
      <c r="GV39" s="510"/>
      <c r="GW39" s="510"/>
      <c r="GX39" s="510"/>
      <c r="GY39" s="510"/>
      <c r="GZ39" s="510"/>
      <c r="HA39" s="510"/>
      <c r="HB39" s="510"/>
      <c r="HC39" s="510"/>
      <c r="HD39" s="510"/>
      <c r="HE39" s="510"/>
      <c r="HF39" s="510"/>
      <c r="HG39" s="510"/>
      <c r="HH39" s="510"/>
      <c r="HI39" s="510"/>
      <c r="HJ39" s="510"/>
      <c r="HK39" s="510"/>
      <c r="HL39" s="510"/>
      <c r="HM39" s="510"/>
      <c r="HN39" s="510"/>
      <c r="HO39" s="510"/>
      <c r="HP39" s="510"/>
      <c r="HQ39" s="510"/>
      <c r="HR39" s="510"/>
      <c r="HS39" s="510"/>
      <c r="HT39" s="510"/>
      <c r="HU39" s="510"/>
      <c r="HV39" s="510"/>
      <c r="HW39" s="510"/>
      <c r="HX39" s="510"/>
      <c r="HY39" s="510"/>
      <c r="HZ39" s="510"/>
      <c r="IA39" s="510"/>
      <c r="IB39" s="510"/>
      <c r="IC39" s="510"/>
      <c r="ID39" s="510"/>
      <c r="IE39" s="510"/>
      <c r="IF39" s="510"/>
      <c r="IG39" s="510"/>
      <c r="IH39" s="510"/>
      <c r="II39" s="510"/>
    </row>
    <row r="40" s="470" customFormat="1" ht="12" customHeight="1" spans="1:243">
      <c r="A40" s="502" t="s">
        <v>134</v>
      </c>
      <c r="B40" s="478">
        <f>75870+308</f>
        <v>76178</v>
      </c>
      <c r="C40" s="482">
        <v>55282</v>
      </c>
      <c r="D40" s="479"/>
      <c r="E40" s="478">
        <f t="shared" si="7"/>
        <v>-20896</v>
      </c>
      <c r="F40" s="483"/>
      <c r="G40" s="318" t="s">
        <v>77</v>
      </c>
      <c r="H40" s="482">
        <v>49</v>
      </c>
      <c r="I40" s="482"/>
      <c r="J40" s="482"/>
      <c r="K40" s="479"/>
      <c r="L40" s="478">
        <f>J40-H40</f>
        <v>-49</v>
      </c>
      <c r="M40" s="522"/>
      <c r="N40" s="524"/>
      <c r="O40" s="510"/>
      <c r="P40" s="510"/>
      <c r="Q40" s="510"/>
      <c r="R40" s="510"/>
      <c r="S40" s="510"/>
      <c r="T40" s="510"/>
      <c r="U40" s="510"/>
      <c r="V40" s="510"/>
      <c r="W40" s="510"/>
      <c r="X40" s="510"/>
      <c r="Y40" s="510"/>
      <c r="Z40" s="510"/>
      <c r="AA40" s="510"/>
      <c r="AB40" s="510"/>
      <c r="AC40" s="510"/>
      <c r="AD40" s="510"/>
      <c r="AE40" s="510"/>
      <c r="AF40" s="510"/>
      <c r="AG40" s="510"/>
      <c r="AH40" s="510"/>
      <c r="AI40" s="510"/>
      <c r="AJ40" s="510"/>
      <c r="AK40" s="510"/>
      <c r="AL40" s="510"/>
      <c r="AM40" s="510"/>
      <c r="AN40" s="510"/>
      <c r="AO40" s="510"/>
      <c r="AP40" s="510"/>
      <c r="AQ40" s="510"/>
      <c r="AR40" s="510"/>
      <c r="AS40" s="510"/>
      <c r="AT40" s="510"/>
      <c r="AU40" s="510"/>
      <c r="AV40" s="510"/>
      <c r="AW40" s="510"/>
      <c r="AX40" s="510"/>
      <c r="AY40" s="510"/>
      <c r="AZ40" s="510"/>
      <c r="BA40" s="510"/>
      <c r="BB40" s="510"/>
      <c r="BC40" s="510"/>
      <c r="BD40" s="510"/>
      <c r="BE40" s="510"/>
      <c r="BF40" s="510"/>
      <c r="BG40" s="510"/>
      <c r="BH40" s="510"/>
      <c r="BI40" s="510"/>
      <c r="BJ40" s="510"/>
      <c r="BK40" s="510"/>
      <c r="BL40" s="510"/>
      <c r="BM40" s="510"/>
      <c r="BN40" s="510"/>
      <c r="BO40" s="510"/>
      <c r="BP40" s="510"/>
      <c r="BQ40" s="510"/>
      <c r="BR40" s="510"/>
      <c r="BS40" s="510"/>
      <c r="BT40" s="510"/>
      <c r="BU40" s="510"/>
      <c r="BV40" s="510"/>
      <c r="BW40" s="510"/>
      <c r="BX40" s="510"/>
      <c r="BY40" s="510"/>
      <c r="BZ40" s="510"/>
      <c r="CA40" s="510"/>
      <c r="CB40" s="510"/>
      <c r="CC40" s="510"/>
      <c r="CD40" s="510"/>
      <c r="CE40" s="510"/>
      <c r="CF40" s="510"/>
      <c r="CG40" s="510"/>
      <c r="CH40" s="510"/>
      <c r="CI40" s="510"/>
      <c r="CJ40" s="510"/>
      <c r="CK40" s="510"/>
      <c r="CL40" s="510"/>
      <c r="CM40" s="510"/>
      <c r="CN40" s="510"/>
      <c r="CO40" s="510"/>
      <c r="CP40" s="510"/>
      <c r="CQ40" s="510"/>
      <c r="CR40" s="510"/>
      <c r="CS40" s="510"/>
      <c r="CT40" s="510"/>
      <c r="CU40" s="510"/>
      <c r="CV40" s="510"/>
      <c r="CW40" s="510"/>
      <c r="CX40" s="510"/>
      <c r="CY40" s="510"/>
      <c r="CZ40" s="510"/>
      <c r="DA40" s="510"/>
      <c r="DB40" s="510"/>
      <c r="DC40" s="510"/>
      <c r="DD40" s="510"/>
      <c r="DE40" s="510"/>
      <c r="DF40" s="510"/>
      <c r="DG40" s="510"/>
      <c r="DH40" s="510"/>
      <c r="DI40" s="510"/>
      <c r="DJ40" s="510"/>
      <c r="DK40" s="510"/>
      <c r="DL40" s="510"/>
      <c r="DM40" s="510"/>
      <c r="DN40" s="510"/>
      <c r="DO40" s="510"/>
      <c r="DP40" s="510"/>
      <c r="DQ40" s="510"/>
      <c r="DR40" s="510"/>
      <c r="DS40" s="510"/>
      <c r="DT40" s="510"/>
      <c r="DU40" s="510"/>
      <c r="DV40" s="510"/>
      <c r="DW40" s="510"/>
      <c r="DX40" s="510"/>
      <c r="DY40" s="510"/>
      <c r="DZ40" s="510"/>
      <c r="EA40" s="510"/>
      <c r="EB40" s="510"/>
      <c r="EC40" s="510"/>
      <c r="ED40" s="510"/>
      <c r="EE40" s="510"/>
      <c r="EF40" s="510"/>
      <c r="EG40" s="510"/>
      <c r="EH40" s="510"/>
      <c r="EI40" s="510"/>
      <c r="EJ40" s="510"/>
      <c r="EK40" s="510"/>
      <c r="EL40" s="510"/>
      <c r="EM40" s="510"/>
      <c r="EN40" s="510"/>
      <c r="EO40" s="510"/>
      <c r="EP40" s="510"/>
      <c r="EQ40" s="510"/>
      <c r="ER40" s="510"/>
      <c r="ES40" s="510"/>
      <c r="ET40" s="510"/>
      <c r="EU40" s="510"/>
      <c r="EV40" s="510"/>
      <c r="EW40" s="510"/>
      <c r="EX40" s="510"/>
      <c r="EY40" s="510"/>
      <c r="EZ40" s="510"/>
      <c r="FA40" s="510"/>
      <c r="FB40" s="510"/>
      <c r="FC40" s="510"/>
      <c r="FD40" s="510"/>
      <c r="FE40" s="510"/>
      <c r="FF40" s="510"/>
      <c r="FG40" s="510"/>
      <c r="FH40" s="510"/>
      <c r="FI40" s="510"/>
      <c r="FJ40" s="510"/>
      <c r="FK40" s="510"/>
      <c r="FL40" s="510"/>
      <c r="FM40" s="510"/>
      <c r="FN40" s="510"/>
      <c r="FO40" s="510"/>
      <c r="FP40" s="510"/>
      <c r="FQ40" s="510"/>
      <c r="FR40" s="510"/>
      <c r="FS40" s="510"/>
      <c r="FT40" s="510"/>
      <c r="FU40" s="510"/>
      <c r="FV40" s="510"/>
      <c r="FW40" s="510"/>
      <c r="FX40" s="510"/>
      <c r="FY40" s="510"/>
      <c r="FZ40" s="510"/>
      <c r="GA40" s="510"/>
      <c r="GB40" s="510"/>
      <c r="GC40" s="510"/>
      <c r="GD40" s="510"/>
      <c r="GE40" s="510"/>
      <c r="GF40" s="510"/>
      <c r="GG40" s="510"/>
      <c r="GH40" s="510"/>
      <c r="GI40" s="510"/>
      <c r="GJ40" s="510"/>
      <c r="GK40" s="510"/>
      <c r="GL40" s="510"/>
      <c r="GM40" s="510"/>
      <c r="GN40" s="510"/>
      <c r="GO40" s="510"/>
      <c r="GP40" s="510"/>
      <c r="GQ40" s="510"/>
      <c r="GR40" s="510"/>
      <c r="GS40" s="510"/>
      <c r="GT40" s="510"/>
      <c r="GU40" s="510"/>
      <c r="GV40" s="510"/>
      <c r="GW40" s="510"/>
      <c r="GX40" s="510"/>
      <c r="GY40" s="510"/>
      <c r="GZ40" s="510"/>
      <c r="HA40" s="510"/>
      <c r="HB40" s="510"/>
      <c r="HC40" s="510"/>
      <c r="HD40" s="510"/>
      <c r="HE40" s="510"/>
      <c r="HF40" s="510"/>
      <c r="HG40" s="510"/>
      <c r="HH40" s="510"/>
      <c r="HI40" s="510"/>
      <c r="HJ40" s="510"/>
      <c r="HK40" s="510"/>
      <c r="HL40" s="510"/>
      <c r="HM40" s="510"/>
      <c r="HN40" s="510"/>
      <c r="HO40" s="510"/>
      <c r="HP40" s="510"/>
      <c r="HQ40" s="510"/>
      <c r="HR40" s="510"/>
      <c r="HS40" s="510"/>
      <c r="HT40" s="510"/>
      <c r="HU40" s="510"/>
      <c r="HV40" s="510"/>
      <c r="HW40" s="510"/>
      <c r="HX40" s="510"/>
      <c r="HY40" s="510"/>
      <c r="HZ40" s="510"/>
      <c r="IA40" s="510"/>
      <c r="IB40" s="510"/>
      <c r="IC40" s="510"/>
      <c r="ID40" s="510"/>
      <c r="IE40" s="510"/>
      <c r="IF40" s="510"/>
      <c r="IG40" s="510"/>
      <c r="IH40" s="510"/>
      <c r="II40" s="510"/>
    </row>
    <row r="41" s="470" customFormat="1" ht="12" customHeight="1" spans="1:243">
      <c r="A41" s="504"/>
      <c r="B41" s="478"/>
      <c r="C41" s="482"/>
      <c r="D41" s="479"/>
      <c r="E41" s="478"/>
      <c r="F41" s="483"/>
      <c r="G41" s="318"/>
      <c r="H41" s="322"/>
      <c r="I41" s="482"/>
      <c r="J41" s="482"/>
      <c r="K41" s="479"/>
      <c r="L41" s="478"/>
      <c r="M41" s="522"/>
      <c r="N41" s="524"/>
      <c r="O41" s="510"/>
      <c r="P41" s="510"/>
      <c r="Q41" s="510"/>
      <c r="R41" s="510"/>
      <c r="S41" s="510"/>
      <c r="T41" s="510"/>
      <c r="U41" s="510"/>
      <c r="V41" s="510"/>
      <c r="W41" s="510"/>
      <c r="X41" s="510"/>
      <c r="Y41" s="510"/>
      <c r="Z41" s="510"/>
      <c r="AA41" s="510"/>
      <c r="AB41" s="510"/>
      <c r="AC41" s="510"/>
      <c r="AD41" s="510"/>
      <c r="AE41" s="510"/>
      <c r="AF41" s="510"/>
      <c r="AG41" s="510"/>
      <c r="AH41" s="510"/>
      <c r="AI41" s="510"/>
      <c r="AJ41" s="510"/>
      <c r="AK41" s="510"/>
      <c r="AL41" s="510"/>
      <c r="AM41" s="510"/>
      <c r="AN41" s="510"/>
      <c r="AO41" s="510"/>
      <c r="AP41" s="510"/>
      <c r="AQ41" s="510"/>
      <c r="AR41" s="510"/>
      <c r="AS41" s="510"/>
      <c r="AT41" s="510"/>
      <c r="AU41" s="510"/>
      <c r="AV41" s="510"/>
      <c r="AW41" s="510"/>
      <c r="AX41" s="510"/>
      <c r="AY41" s="510"/>
      <c r="AZ41" s="510"/>
      <c r="BA41" s="510"/>
      <c r="BB41" s="510"/>
      <c r="BC41" s="510"/>
      <c r="BD41" s="510"/>
      <c r="BE41" s="510"/>
      <c r="BF41" s="510"/>
      <c r="BG41" s="510"/>
      <c r="BH41" s="510"/>
      <c r="BI41" s="510"/>
      <c r="BJ41" s="510"/>
      <c r="BK41" s="510"/>
      <c r="BL41" s="510"/>
      <c r="BM41" s="510"/>
      <c r="BN41" s="510"/>
      <c r="BO41" s="510"/>
      <c r="BP41" s="510"/>
      <c r="BQ41" s="510"/>
      <c r="BR41" s="510"/>
      <c r="BS41" s="510"/>
      <c r="BT41" s="510"/>
      <c r="BU41" s="510"/>
      <c r="BV41" s="510"/>
      <c r="BW41" s="510"/>
      <c r="BX41" s="510"/>
      <c r="BY41" s="510"/>
      <c r="BZ41" s="510"/>
      <c r="CA41" s="510"/>
      <c r="CB41" s="510"/>
      <c r="CC41" s="510"/>
      <c r="CD41" s="510"/>
      <c r="CE41" s="510"/>
      <c r="CF41" s="510"/>
      <c r="CG41" s="510"/>
      <c r="CH41" s="510"/>
      <c r="CI41" s="510"/>
      <c r="CJ41" s="510"/>
      <c r="CK41" s="510"/>
      <c r="CL41" s="510"/>
      <c r="CM41" s="510"/>
      <c r="CN41" s="510"/>
      <c r="CO41" s="510"/>
      <c r="CP41" s="510"/>
      <c r="CQ41" s="510"/>
      <c r="CR41" s="510"/>
      <c r="CS41" s="510"/>
      <c r="CT41" s="510"/>
      <c r="CU41" s="510"/>
      <c r="CV41" s="510"/>
      <c r="CW41" s="510"/>
      <c r="CX41" s="510"/>
      <c r="CY41" s="510"/>
      <c r="CZ41" s="510"/>
      <c r="DA41" s="510"/>
      <c r="DB41" s="510"/>
      <c r="DC41" s="510"/>
      <c r="DD41" s="510"/>
      <c r="DE41" s="510"/>
      <c r="DF41" s="510"/>
      <c r="DG41" s="510"/>
      <c r="DH41" s="510"/>
      <c r="DI41" s="510"/>
      <c r="DJ41" s="510"/>
      <c r="DK41" s="510"/>
      <c r="DL41" s="510"/>
      <c r="DM41" s="510"/>
      <c r="DN41" s="510"/>
      <c r="DO41" s="510"/>
      <c r="DP41" s="510"/>
      <c r="DQ41" s="510"/>
      <c r="DR41" s="510"/>
      <c r="DS41" s="510"/>
      <c r="DT41" s="510"/>
      <c r="DU41" s="510"/>
      <c r="DV41" s="510"/>
      <c r="DW41" s="510"/>
      <c r="DX41" s="510"/>
      <c r="DY41" s="510"/>
      <c r="DZ41" s="510"/>
      <c r="EA41" s="510"/>
      <c r="EB41" s="510"/>
      <c r="EC41" s="510"/>
      <c r="ED41" s="510"/>
      <c r="EE41" s="510"/>
      <c r="EF41" s="510"/>
      <c r="EG41" s="510"/>
      <c r="EH41" s="510"/>
      <c r="EI41" s="510"/>
      <c r="EJ41" s="510"/>
      <c r="EK41" s="510"/>
      <c r="EL41" s="510"/>
      <c r="EM41" s="510"/>
      <c r="EN41" s="510"/>
      <c r="EO41" s="510"/>
      <c r="EP41" s="510"/>
      <c r="EQ41" s="510"/>
      <c r="ER41" s="510"/>
      <c r="ES41" s="510"/>
      <c r="ET41" s="510"/>
      <c r="EU41" s="510"/>
      <c r="EV41" s="510"/>
      <c r="EW41" s="510"/>
      <c r="EX41" s="510"/>
      <c r="EY41" s="510"/>
      <c r="EZ41" s="510"/>
      <c r="FA41" s="510"/>
      <c r="FB41" s="510"/>
      <c r="FC41" s="510"/>
      <c r="FD41" s="510"/>
      <c r="FE41" s="510"/>
      <c r="FF41" s="510"/>
      <c r="FG41" s="510"/>
      <c r="FH41" s="510"/>
      <c r="FI41" s="510"/>
      <c r="FJ41" s="510"/>
      <c r="FK41" s="510"/>
      <c r="FL41" s="510"/>
      <c r="FM41" s="510"/>
      <c r="FN41" s="510"/>
      <c r="FO41" s="510"/>
      <c r="FP41" s="510"/>
      <c r="FQ41" s="510"/>
      <c r="FR41" s="510"/>
      <c r="FS41" s="510"/>
      <c r="FT41" s="510"/>
      <c r="FU41" s="510"/>
      <c r="FV41" s="510"/>
      <c r="FW41" s="510"/>
      <c r="FX41" s="510"/>
      <c r="FY41" s="510"/>
      <c r="FZ41" s="510"/>
      <c r="GA41" s="510"/>
      <c r="GB41" s="510"/>
      <c r="GC41" s="510"/>
      <c r="GD41" s="510"/>
      <c r="GE41" s="510"/>
      <c r="GF41" s="510"/>
      <c r="GG41" s="510"/>
      <c r="GH41" s="510"/>
      <c r="GI41" s="510"/>
      <c r="GJ41" s="510"/>
      <c r="GK41" s="510"/>
      <c r="GL41" s="510"/>
      <c r="GM41" s="510"/>
      <c r="GN41" s="510"/>
      <c r="GO41" s="510"/>
      <c r="GP41" s="510"/>
      <c r="GQ41" s="510"/>
      <c r="GR41" s="510"/>
      <c r="GS41" s="510"/>
      <c r="GT41" s="510"/>
      <c r="GU41" s="510"/>
      <c r="GV41" s="510"/>
      <c r="GW41" s="510"/>
      <c r="GX41" s="510"/>
      <c r="GY41" s="510"/>
      <c r="GZ41" s="510"/>
      <c r="HA41" s="510"/>
      <c r="HB41" s="510"/>
      <c r="HC41" s="510"/>
      <c r="HD41" s="510"/>
      <c r="HE41" s="510"/>
      <c r="HF41" s="510"/>
      <c r="HG41" s="510"/>
      <c r="HH41" s="510"/>
      <c r="HI41" s="510"/>
      <c r="HJ41" s="510"/>
      <c r="HK41" s="510"/>
      <c r="HL41" s="510"/>
      <c r="HM41" s="510"/>
      <c r="HN41" s="510"/>
      <c r="HO41" s="510"/>
      <c r="HP41" s="510"/>
      <c r="HQ41" s="510"/>
      <c r="HR41" s="510"/>
      <c r="HS41" s="510"/>
      <c r="HT41" s="510"/>
      <c r="HU41" s="510"/>
      <c r="HV41" s="510"/>
      <c r="HW41" s="510"/>
      <c r="HX41" s="510"/>
      <c r="HY41" s="510"/>
      <c r="HZ41" s="510"/>
      <c r="IA41" s="510"/>
      <c r="IB41" s="510"/>
      <c r="IC41" s="510"/>
      <c r="ID41" s="510"/>
      <c r="IE41" s="510"/>
      <c r="IF41" s="510"/>
      <c r="IG41" s="510"/>
      <c r="IH41" s="510"/>
      <c r="II41" s="510"/>
    </row>
    <row r="42" s="470" customFormat="1" ht="12" customHeight="1" spans="1:243">
      <c r="A42" s="332" t="s">
        <v>78</v>
      </c>
      <c r="B42" s="505">
        <f>SUM(B32:B40)</f>
        <v>3094332</v>
      </c>
      <c r="C42" s="505">
        <f>SUM(C32:C40)</f>
        <v>3004076</v>
      </c>
      <c r="D42" s="506">
        <f>+E42/B42*100</f>
        <v>-2.9168169414271</v>
      </c>
      <c r="E42" s="507">
        <f>+C42-B42</f>
        <v>-90256</v>
      </c>
      <c r="F42" s="508"/>
      <c r="G42" s="336" t="s">
        <v>79</v>
      </c>
      <c r="H42" s="509">
        <f>SUM(H32:H40)</f>
        <v>2386584</v>
      </c>
      <c r="I42" s="505">
        <f>SUM(I32:I41)</f>
        <v>2668564</v>
      </c>
      <c r="J42" s="505">
        <f>SUM(J32:J41)</f>
        <v>3004076</v>
      </c>
      <c r="K42" s="506">
        <f>+L42/H42*100</f>
        <v>25.8734660083198</v>
      </c>
      <c r="L42" s="507">
        <f>J42-H42</f>
        <v>617492</v>
      </c>
      <c r="M42" s="529"/>
      <c r="N42" s="521"/>
      <c r="O42" s="510"/>
      <c r="P42" s="510"/>
      <c r="Q42" s="510"/>
      <c r="R42" s="510"/>
      <c r="S42" s="510"/>
      <c r="T42" s="510"/>
      <c r="U42" s="510"/>
      <c r="V42" s="510"/>
      <c r="W42" s="510"/>
      <c r="X42" s="510"/>
      <c r="Y42" s="510"/>
      <c r="Z42" s="510"/>
      <c r="AA42" s="510"/>
      <c r="AB42" s="510"/>
      <c r="AC42" s="510"/>
      <c r="AD42" s="510"/>
      <c r="AE42" s="510"/>
      <c r="AF42" s="510"/>
      <c r="AG42" s="510"/>
      <c r="AH42" s="510"/>
      <c r="AI42" s="510"/>
      <c r="AJ42" s="510"/>
      <c r="AK42" s="510"/>
      <c r="AL42" s="510"/>
      <c r="AM42" s="510"/>
      <c r="AN42" s="510"/>
      <c r="AO42" s="510"/>
      <c r="AP42" s="510"/>
      <c r="AQ42" s="510"/>
      <c r="AR42" s="510"/>
      <c r="AS42" s="510"/>
      <c r="AT42" s="510"/>
      <c r="AU42" s="510"/>
      <c r="AV42" s="510"/>
      <c r="AW42" s="510"/>
      <c r="AX42" s="510"/>
      <c r="AY42" s="510"/>
      <c r="AZ42" s="510"/>
      <c r="BA42" s="510"/>
      <c r="BB42" s="510"/>
      <c r="BC42" s="510"/>
      <c r="BD42" s="510"/>
      <c r="BE42" s="510"/>
      <c r="BF42" s="510"/>
      <c r="BG42" s="510"/>
      <c r="BH42" s="510"/>
      <c r="BI42" s="510"/>
      <c r="BJ42" s="510"/>
      <c r="BK42" s="510"/>
      <c r="BL42" s="510"/>
      <c r="BM42" s="510"/>
      <c r="BN42" s="510"/>
      <c r="BO42" s="510"/>
      <c r="BP42" s="510"/>
      <c r="BQ42" s="510"/>
      <c r="BR42" s="510"/>
      <c r="BS42" s="510"/>
      <c r="BT42" s="510"/>
      <c r="BU42" s="510"/>
      <c r="BV42" s="510"/>
      <c r="BW42" s="510"/>
      <c r="BX42" s="510"/>
      <c r="BY42" s="510"/>
      <c r="BZ42" s="510"/>
      <c r="CA42" s="510"/>
      <c r="CB42" s="510"/>
      <c r="CC42" s="510"/>
      <c r="CD42" s="510"/>
      <c r="CE42" s="510"/>
      <c r="CF42" s="510"/>
      <c r="CG42" s="510"/>
      <c r="CH42" s="510"/>
      <c r="CI42" s="510"/>
      <c r="CJ42" s="510"/>
      <c r="CK42" s="510"/>
      <c r="CL42" s="510"/>
      <c r="CM42" s="510"/>
      <c r="CN42" s="510"/>
      <c r="CO42" s="510"/>
      <c r="CP42" s="510"/>
      <c r="CQ42" s="510"/>
      <c r="CR42" s="510"/>
      <c r="CS42" s="510"/>
      <c r="CT42" s="510"/>
      <c r="CU42" s="510"/>
      <c r="CV42" s="510"/>
      <c r="CW42" s="510"/>
      <c r="CX42" s="510"/>
      <c r="CY42" s="510"/>
      <c r="CZ42" s="510"/>
      <c r="DA42" s="510"/>
      <c r="DB42" s="510"/>
      <c r="DC42" s="510"/>
      <c r="DD42" s="510"/>
      <c r="DE42" s="510"/>
      <c r="DF42" s="510"/>
      <c r="DG42" s="510"/>
      <c r="DH42" s="510"/>
      <c r="DI42" s="510"/>
      <c r="DJ42" s="510"/>
      <c r="DK42" s="510"/>
      <c r="DL42" s="510"/>
      <c r="DM42" s="510"/>
      <c r="DN42" s="510"/>
      <c r="DO42" s="510"/>
      <c r="DP42" s="510"/>
      <c r="DQ42" s="510"/>
      <c r="DR42" s="510"/>
      <c r="DS42" s="510"/>
      <c r="DT42" s="510"/>
      <c r="DU42" s="510"/>
      <c r="DV42" s="510"/>
      <c r="DW42" s="510"/>
      <c r="DX42" s="510"/>
      <c r="DY42" s="510"/>
      <c r="DZ42" s="510"/>
      <c r="EA42" s="510"/>
      <c r="EB42" s="510"/>
      <c r="EC42" s="510"/>
      <c r="ED42" s="510"/>
      <c r="EE42" s="510"/>
      <c r="EF42" s="510"/>
      <c r="EG42" s="510"/>
      <c r="EH42" s="510"/>
      <c r="EI42" s="510"/>
      <c r="EJ42" s="510"/>
      <c r="EK42" s="510"/>
      <c r="EL42" s="510"/>
      <c r="EM42" s="510"/>
      <c r="EN42" s="510"/>
      <c r="EO42" s="510"/>
      <c r="EP42" s="510"/>
      <c r="EQ42" s="510"/>
      <c r="ER42" s="510"/>
      <c r="ES42" s="510"/>
      <c r="ET42" s="510"/>
      <c r="EU42" s="510"/>
      <c r="EV42" s="510"/>
      <c r="EW42" s="510"/>
      <c r="EX42" s="510"/>
      <c r="EY42" s="510"/>
      <c r="EZ42" s="510"/>
      <c r="FA42" s="510"/>
      <c r="FB42" s="510"/>
      <c r="FC42" s="510"/>
      <c r="FD42" s="510"/>
      <c r="FE42" s="510"/>
      <c r="FF42" s="510"/>
      <c r="FG42" s="510"/>
      <c r="FH42" s="510"/>
      <c r="FI42" s="510"/>
      <c r="FJ42" s="510"/>
      <c r="FK42" s="510"/>
      <c r="FL42" s="510"/>
      <c r="FM42" s="510"/>
      <c r="FN42" s="510"/>
      <c r="FO42" s="510"/>
      <c r="FP42" s="510"/>
      <c r="FQ42" s="510"/>
      <c r="FR42" s="510"/>
      <c r="FS42" s="510"/>
      <c r="FT42" s="510"/>
      <c r="FU42" s="510"/>
      <c r="FV42" s="510"/>
      <c r="FW42" s="510"/>
      <c r="FX42" s="510"/>
      <c r="FY42" s="510"/>
      <c r="FZ42" s="510"/>
      <c r="GA42" s="510"/>
      <c r="GB42" s="510"/>
      <c r="GC42" s="510"/>
      <c r="GD42" s="510"/>
      <c r="GE42" s="510"/>
      <c r="GF42" s="510"/>
      <c r="GG42" s="510"/>
      <c r="GH42" s="510"/>
      <c r="GI42" s="510"/>
      <c r="GJ42" s="510"/>
      <c r="GK42" s="510"/>
      <c r="GL42" s="510"/>
      <c r="GM42" s="510"/>
      <c r="GN42" s="510"/>
      <c r="GO42" s="510"/>
      <c r="GP42" s="510"/>
      <c r="GQ42" s="510"/>
      <c r="GR42" s="510"/>
      <c r="GS42" s="510"/>
      <c r="GT42" s="510"/>
      <c r="GU42" s="510"/>
      <c r="GV42" s="510"/>
      <c r="GW42" s="510"/>
      <c r="GX42" s="510"/>
      <c r="GY42" s="510"/>
      <c r="GZ42" s="510"/>
      <c r="HA42" s="510"/>
      <c r="HB42" s="510"/>
      <c r="HC42" s="510"/>
      <c r="HD42" s="510"/>
      <c r="HE42" s="510"/>
      <c r="HF42" s="510"/>
      <c r="HG42" s="510"/>
      <c r="HH42" s="510"/>
      <c r="HI42" s="510"/>
      <c r="HJ42" s="510"/>
      <c r="HK42" s="510"/>
      <c r="HL42" s="510"/>
      <c r="HM42" s="510"/>
      <c r="HN42" s="510"/>
      <c r="HO42" s="510"/>
      <c r="HP42" s="510"/>
      <c r="HQ42" s="510"/>
      <c r="HR42" s="510"/>
      <c r="HS42" s="510"/>
      <c r="HT42" s="510"/>
      <c r="HU42" s="510"/>
      <c r="HV42" s="510"/>
      <c r="HW42" s="510"/>
      <c r="HX42" s="510"/>
      <c r="HY42" s="510"/>
      <c r="HZ42" s="510"/>
      <c r="IA42" s="510"/>
      <c r="IB42" s="510"/>
      <c r="IC42" s="510"/>
      <c r="ID42" s="510"/>
      <c r="IE42" s="510"/>
      <c r="IF42" s="510"/>
      <c r="IG42" s="510"/>
      <c r="IH42" s="510"/>
      <c r="II42" s="510"/>
    </row>
    <row r="43" s="470" customFormat="1" ht="13.05" customHeight="1" spans="1:243">
      <c r="A43" s="510"/>
      <c r="B43" s="511"/>
      <c r="C43" s="510"/>
      <c r="D43" s="512"/>
      <c r="E43" s="510"/>
      <c r="F43" s="510"/>
      <c r="G43" s="510"/>
      <c r="H43" s="510"/>
      <c r="I43" s="510"/>
      <c r="J43" s="510"/>
      <c r="K43" s="512"/>
      <c r="L43" s="530"/>
      <c r="M43" s="510"/>
      <c r="N43" s="510"/>
      <c r="O43" s="510"/>
      <c r="P43" s="510"/>
      <c r="Q43" s="510"/>
      <c r="R43" s="510"/>
      <c r="S43" s="510"/>
      <c r="T43" s="510"/>
      <c r="U43" s="510"/>
      <c r="V43" s="510"/>
      <c r="W43" s="510"/>
      <c r="X43" s="510"/>
      <c r="Y43" s="510"/>
      <c r="Z43" s="510"/>
      <c r="AA43" s="510"/>
      <c r="AB43" s="510"/>
      <c r="AC43" s="510"/>
      <c r="AD43" s="510"/>
      <c r="AE43" s="510"/>
      <c r="AF43" s="510"/>
      <c r="AG43" s="510"/>
      <c r="AH43" s="510"/>
      <c r="AI43" s="510"/>
      <c r="AJ43" s="510"/>
      <c r="AK43" s="510"/>
      <c r="AL43" s="510"/>
      <c r="AM43" s="510"/>
      <c r="AN43" s="510"/>
      <c r="AO43" s="510"/>
      <c r="AP43" s="510"/>
      <c r="AQ43" s="510"/>
      <c r="AR43" s="510"/>
      <c r="AS43" s="510"/>
      <c r="AT43" s="510"/>
      <c r="AU43" s="510"/>
      <c r="AV43" s="510"/>
      <c r="AW43" s="510"/>
      <c r="AX43" s="510"/>
      <c r="AY43" s="510"/>
      <c r="AZ43" s="510"/>
      <c r="BA43" s="510"/>
      <c r="BB43" s="510"/>
      <c r="BC43" s="510"/>
      <c r="BD43" s="510"/>
      <c r="BE43" s="510"/>
      <c r="BF43" s="510"/>
      <c r="BG43" s="510"/>
      <c r="BH43" s="510"/>
      <c r="BI43" s="510"/>
      <c r="BJ43" s="510"/>
      <c r="BK43" s="510"/>
      <c r="BL43" s="510"/>
      <c r="BM43" s="510"/>
      <c r="BN43" s="510"/>
      <c r="BO43" s="510"/>
      <c r="BP43" s="510"/>
      <c r="BQ43" s="510"/>
      <c r="BR43" s="510"/>
      <c r="BS43" s="510"/>
      <c r="BT43" s="510"/>
      <c r="BU43" s="510"/>
      <c r="BV43" s="510"/>
      <c r="BW43" s="510"/>
      <c r="BX43" s="510"/>
      <c r="BY43" s="510"/>
      <c r="BZ43" s="510"/>
      <c r="CA43" s="510"/>
      <c r="CB43" s="510"/>
      <c r="CC43" s="510"/>
      <c r="CD43" s="510"/>
      <c r="CE43" s="510"/>
      <c r="CF43" s="510"/>
      <c r="CG43" s="510"/>
      <c r="CH43" s="510"/>
      <c r="CI43" s="510"/>
      <c r="CJ43" s="510"/>
      <c r="CK43" s="510"/>
      <c r="CL43" s="510"/>
      <c r="CM43" s="510"/>
      <c r="CN43" s="510"/>
      <c r="CO43" s="510"/>
      <c r="CP43" s="510"/>
      <c r="CQ43" s="510"/>
      <c r="CR43" s="510"/>
      <c r="CS43" s="510"/>
      <c r="CT43" s="510"/>
      <c r="CU43" s="510"/>
      <c r="CV43" s="510"/>
      <c r="CW43" s="510"/>
      <c r="CX43" s="510"/>
      <c r="CY43" s="510"/>
      <c r="CZ43" s="510"/>
      <c r="DA43" s="510"/>
      <c r="DB43" s="510"/>
      <c r="DC43" s="510"/>
      <c r="DD43" s="510"/>
      <c r="DE43" s="510"/>
      <c r="DF43" s="510"/>
      <c r="DG43" s="510"/>
      <c r="DH43" s="510"/>
      <c r="DI43" s="510"/>
      <c r="DJ43" s="510"/>
      <c r="DK43" s="510"/>
      <c r="DL43" s="510"/>
      <c r="DM43" s="510"/>
      <c r="DN43" s="510"/>
      <c r="DO43" s="510"/>
      <c r="DP43" s="510"/>
      <c r="DQ43" s="510"/>
      <c r="DR43" s="510"/>
      <c r="DS43" s="510"/>
      <c r="DT43" s="510"/>
      <c r="DU43" s="510"/>
      <c r="DV43" s="510"/>
      <c r="DW43" s="510"/>
      <c r="DX43" s="510"/>
      <c r="DY43" s="510"/>
      <c r="DZ43" s="510"/>
      <c r="EA43" s="510"/>
      <c r="EB43" s="510"/>
      <c r="EC43" s="510"/>
      <c r="ED43" s="510"/>
      <c r="EE43" s="510"/>
      <c r="EF43" s="510"/>
      <c r="EG43" s="510"/>
      <c r="EH43" s="510"/>
      <c r="EI43" s="510"/>
      <c r="EJ43" s="510"/>
      <c r="EK43" s="510"/>
      <c r="EL43" s="510"/>
      <c r="EM43" s="510"/>
      <c r="EN43" s="510"/>
      <c r="EO43" s="510"/>
      <c r="EP43" s="510"/>
      <c r="EQ43" s="510"/>
      <c r="ER43" s="510"/>
      <c r="ES43" s="510"/>
      <c r="ET43" s="510"/>
      <c r="EU43" s="510"/>
      <c r="EV43" s="510"/>
      <c r="EW43" s="510"/>
      <c r="EX43" s="510"/>
      <c r="EY43" s="510"/>
      <c r="EZ43" s="510"/>
      <c r="FA43" s="510"/>
      <c r="FB43" s="510"/>
      <c r="FC43" s="510"/>
      <c r="FD43" s="510"/>
      <c r="FE43" s="510"/>
      <c r="FF43" s="510"/>
      <c r="FG43" s="510"/>
      <c r="FH43" s="510"/>
      <c r="FI43" s="510"/>
      <c r="FJ43" s="510"/>
      <c r="FK43" s="510"/>
      <c r="FL43" s="510"/>
      <c r="FM43" s="510"/>
      <c r="FN43" s="510"/>
      <c r="FO43" s="510"/>
      <c r="FP43" s="510"/>
      <c r="FQ43" s="510"/>
      <c r="FR43" s="510"/>
      <c r="FS43" s="510"/>
      <c r="FT43" s="510"/>
      <c r="FU43" s="510"/>
      <c r="FV43" s="510"/>
      <c r="FW43" s="510"/>
      <c r="FX43" s="510"/>
      <c r="FY43" s="510"/>
      <c r="FZ43" s="510"/>
      <c r="GA43" s="510"/>
      <c r="GB43" s="510"/>
      <c r="GC43" s="510"/>
      <c r="GD43" s="510"/>
      <c r="GE43" s="510"/>
      <c r="GF43" s="510"/>
      <c r="GG43" s="510"/>
      <c r="GH43" s="510"/>
      <c r="GI43" s="510"/>
      <c r="GJ43" s="510"/>
      <c r="GK43" s="510"/>
      <c r="GL43" s="510"/>
      <c r="GM43" s="510"/>
      <c r="GN43" s="510"/>
      <c r="GO43" s="510"/>
      <c r="GP43" s="510"/>
      <c r="GQ43" s="510"/>
      <c r="GR43" s="510"/>
      <c r="GS43" s="510"/>
      <c r="GT43" s="510"/>
      <c r="GU43" s="510"/>
      <c r="GV43" s="510"/>
      <c r="GW43" s="510"/>
      <c r="GX43" s="510"/>
      <c r="GY43" s="510"/>
      <c r="GZ43" s="510"/>
      <c r="HA43" s="510"/>
      <c r="HB43" s="510"/>
      <c r="HC43" s="510"/>
      <c r="HD43" s="510"/>
      <c r="HE43" s="510"/>
      <c r="HF43" s="510"/>
      <c r="HG43" s="510"/>
      <c r="HH43" s="510"/>
      <c r="HI43" s="510"/>
      <c r="HJ43" s="510"/>
      <c r="HK43" s="510"/>
      <c r="HL43" s="510"/>
      <c r="HM43" s="510"/>
      <c r="HN43" s="510"/>
      <c r="HO43" s="510"/>
      <c r="HP43" s="510"/>
      <c r="HQ43" s="510"/>
      <c r="HR43" s="510"/>
      <c r="HS43" s="510"/>
      <c r="HT43" s="510"/>
      <c r="HU43" s="510"/>
      <c r="HV43" s="510"/>
      <c r="HW43" s="510"/>
      <c r="HX43" s="510"/>
      <c r="HY43" s="510"/>
      <c r="HZ43" s="510"/>
      <c r="IA43" s="510"/>
      <c r="IB43" s="510"/>
      <c r="IC43" s="510"/>
      <c r="ID43" s="510"/>
      <c r="IE43" s="510"/>
      <c r="IF43" s="510"/>
      <c r="IG43" s="510"/>
      <c r="IH43" s="510"/>
      <c r="II43" s="510"/>
    </row>
    <row r="44" spans="10:10">
      <c r="J44" s="513"/>
    </row>
    <row r="45" spans="3:3">
      <c r="C45" s="513"/>
    </row>
  </sheetData>
  <mergeCells count="4">
    <mergeCell ref="A2:M2"/>
    <mergeCell ref="L3:M3"/>
    <mergeCell ref="F6:F41"/>
    <mergeCell ref="M5:M42"/>
  </mergeCells>
  <printOptions horizontalCentered="1"/>
  <pageMargins left="0.590277777777778" right="0.590277777777778" top="0.511805555555556" bottom="0.751388888888889" header="0" footer="0.468055555555556"/>
  <pageSetup paperSize="9" orientation="landscape" horizontalDpi="600"/>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JB43"/>
  <sheetViews>
    <sheetView tabSelected="1" zoomScale="140" zoomScaleNormal="140" workbookViewId="0">
      <selection activeCell="Q18" sqref="Q18"/>
    </sheetView>
  </sheetViews>
  <sheetFormatPr defaultColWidth="15.25" defaultRowHeight="14.25"/>
  <cols>
    <col min="1" max="1" width="15.125" style="80" customWidth="1"/>
    <col min="2" max="5" width="5.625" style="80" customWidth="1"/>
    <col min="6" max="6" width="5.125" style="80" customWidth="1"/>
    <col min="7" max="7" width="5.625" style="80" customWidth="1"/>
    <col min="8" max="9" width="5.125" style="80" customWidth="1"/>
    <col min="10" max="10" width="3.125" style="80" customWidth="1"/>
    <col min="11" max="11" width="14.125" style="80" customWidth="1"/>
    <col min="12" max="15" width="5.625" style="80" customWidth="1"/>
    <col min="16" max="16" width="5.125" style="80" customWidth="1"/>
    <col min="17" max="19" width="5.625" style="80" customWidth="1"/>
    <col min="20" max="20" width="5.44166666666667" style="80" customWidth="1"/>
    <col min="21" max="262" width="15.25" style="80" customWidth="1"/>
    <col min="263" max="263" width="15.25" style="384" customWidth="1"/>
    <col min="264" max="16384" width="15.25" style="384"/>
  </cols>
  <sheetData>
    <row r="1" s="375" customFormat="1" ht="12" customHeight="1" spans="1:2">
      <c r="A1" s="8" t="s">
        <v>156</v>
      </c>
      <c r="B1" s="8"/>
    </row>
    <row r="2" s="439" customFormat="1" ht="21" customHeight="1" spans="1:262">
      <c r="A2" s="385" t="s">
        <v>157</v>
      </c>
      <c r="B2" s="385"/>
      <c r="C2" s="385"/>
      <c r="D2" s="385"/>
      <c r="E2" s="385"/>
      <c r="F2" s="385"/>
      <c r="G2" s="385"/>
      <c r="H2" s="385"/>
      <c r="I2" s="385"/>
      <c r="J2" s="385"/>
      <c r="K2" s="385"/>
      <c r="L2" s="385"/>
      <c r="M2" s="385"/>
      <c r="N2" s="385"/>
      <c r="O2" s="385"/>
      <c r="P2" s="385"/>
      <c r="Q2" s="385"/>
      <c r="R2" s="385"/>
      <c r="S2" s="385"/>
      <c r="T2" s="385"/>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c r="JA2" s="146"/>
      <c r="JB2" s="146"/>
    </row>
    <row r="3" s="375" customFormat="1" ht="12" customHeight="1" spans="1:262">
      <c r="A3" s="386"/>
      <c r="B3" s="386"/>
      <c r="C3" s="387"/>
      <c r="D3" s="387"/>
      <c r="E3" s="90"/>
      <c r="F3" s="90"/>
      <c r="G3" s="440"/>
      <c r="H3" s="440"/>
      <c r="I3" s="440"/>
      <c r="J3" s="387"/>
      <c r="K3" s="386"/>
      <c r="L3" s="386"/>
      <c r="M3" s="387"/>
      <c r="N3" s="387"/>
      <c r="O3" s="416"/>
      <c r="P3" s="416"/>
      <c r="Q3" s="433" t="s">
        <v>2</v>
      </c>
      <c r="R3" s="433"/>
      <c r="S3" s="433"/>
      <c r="T3" s="433"/>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row>
    <row r="4" s="378" customFormat="1" ht="31.05" customHeight="1" spans="1:262">
      <c r="A4" s="389" t="s">
        <v>3</v>
      </c>
      <c r="B4" s="390" t="s">
        <v>4</v>
      </c>
      <c r="C4" s="391" t="s">
        <v>82</v>
      </c>
      <c r="D4" s="441" t="s">
        <v>158</v>
      </c>
      <c r="E4" s="392" t="s">
        <v>7</v>
      </c>
      <c r="F4" s="392" t="s">
        <v>159</v>
      </c>
      <c r="G4" s="442" t="s">
        <v>160</v>
      </c>
      <c r="H4" s="392" t="s">
        <v>161</v>
      </c>
      <c r="I4" s="451" t="s">
        <v>162</v>
      </c>
      <c r="J4" s="452" t="s">
        <v>163</v>
      </c>
      <c r="K4" s="418" t="s">
        <v>13</v>
      </c>
      <c r="L4" s="390" t="s">
        <v>4</v>
      </c>
      <c r="M4" s="419" t="s">
        <v>82</v>
      </c>
      <c r="N4" s="453" t="s">
        <v>158</v>
      </c>
      <c r="O4" s="392" t="s">
        <v>7</v>
      </c>
      <c r="P4" s="392" t="s">
        <v>159</v>
      </c>
      <c r="Q4" s="94" t="s">
        <v>164</v>
      </c>
      <c r="R4" s="392" t="s">
        <v>161</v>
      </c>
      <c r="S4" s="451" t="s">
        <v>162</v>
      </c>
      <c r="T4" s="462" t="s">
        <v>163</v>
      </c>
      <c r="U4" s="450"/>
      <c r="V4" s="450"/>
      <c r="W4" s="450"/>
      <c r="X4" s="450"/>
      <c r="Y4" s="450"/>
      <c r="Z4" s="450"/>
      <c r="AA4" s="450"/>
      <c r="AB4" s="450"/>
      <c r="AC4" s="450"/>
      <c r="AD4" s="450"/>
      <c r="AE4" s="450"/>
      <c r="AF4" s="450"/>
      <c r="AG4" s="450"/>
      <c r="AH4" s="450"/>
      <c r="AI4" s="450"/>
      <c r="AJ4" s="450"/>
      <c r="AK4" s="450"/>
      <c r="AL4" s="450"/>
      <c r="AM4" s="450"/>
      <c r="AN4" s="450"/>
      <c r="AO4" s="450"/>
      <c r="AP4" s="450"/>
      <c r="AQ4" s="450"/>
      <c r="AR4" s="450"/>
      <c r="AS4" s="450"/>
      <c r="AT4" s="450"/>
      <c r="AU4" s="450"/>
      <c r="AV4" s="450"/>
      <c r="AW4" s="450"/>
      <c r="AX4" s="450"/>
      <c r="AY4" s="450"/>
      <c r="AZ4" s="450"/>
      <c r="BA4" s="450"/>
      <c r="BB4" s="450"/>
      <c r="BC4" s="450"/>
      <c r="BD4" s="450"/>
      <c r="BE4" s="450"/>
      <c r="BF4" s="450"/>
      <c r="BG4" s="450"/>
      <c r="BH4" s="450"/>
      <c r="BI4" s="450"/>
      <c r="BJ4" s="450"/>
      <c r="BK4" s="450"/>
      <c r="BL4" s="450"/>
      <c r="BM4" s="450"/>
      <c r="BN4" s="450"/>
      <c r="BO4" s="450"/>
      <c r="BP4" s="450"/>
      <c r="BQ4" s="450"/>
      <c r="BR4" s="450"/>
      <c r="BS4" s="450"/>
      <c r="BT4" s="450"/>
      <c r="BU4" s="450"/>
      <c r="BV4" s="450"/>
      <c r="BW4" s="450"/>
      <c r="BX4" s="450"/>
      <c r="BY4" s="450"/>
      <c r="BZ4" s="450"/>
      <c r="CA4" s="450"/>
      <c r="CB4" s="450"/>
      <c r="CC4" s="450"/>
      <c r="CD4" s="450"/>
      <c r="CE4" s="450"/>
      <c r="CF4" s="450"/>
      <c r="CG4" s="450"/>
      <c r="CH4" s="450"/>
      <c r="CI4" s="450"/>
      <c r="CJ4" s="450"/>
      <c r="CK4" s="450"/>
      <c r="CL4" s="450"/>
      <c r="CM4" s="450"/>
      <c r="CN4" s="450"/>
      <c r="CO4" s="450"/>
      <c r="CP4" s="450"/>
      <c r="CQ4" s="450"/>
      <c r="CR4" s="450"/>
      <c r="CS4" s="450"/>
      <c r="CT4" s="450"/>
      <c r="CU4" s="450"/>
      <c r="CV4" s="450"/>
      <c r="CW4" s="450"/>
      <c r="CX4" s="450"/>
      <c r="CY4" s="450"/>
      <c r="CZ4" s="450"/>
      <c r="DA4" s="450"/>
      <c r="DB4" s="450"/>
      <c r="DC4" s="450"/>
      <c r="DD4" s="450"/>
      <c r="DE4" s="450"/>
      <c r="DF4" s="450"/>
      <c r="DG4" s="450"/>
      <c r="DH4" s="450"/>
      <c r="DI4" s="450"/>
      <c r="DJ4" s="450"/>
      <c r="DK4" s="450"/>
      <c r="DL4" s="450"/>
      <c r="DM4" s="450"/>
      <c r="DN4" s="450"/>
      <c r="DO4" s="450"/>
      <c r="DP4" s="450"/>
      <c r="DQ4" s="450"/>
      <c r="DR4" s="450"/>
      <c r="DS4" s="450"/>
      <c r="DT4" s="450"/>
      <c r="DU4" s="450"/>
      <c r="DV4" s="450"/>
      <c r="DW4" s="450"/>
      <c r="DX4" s="450"/>
      <c r="DY4" s="450"/>
      <c r="DZ4" s="450"/>
      <c r="EA4" s="450"/>
      <c r="EB4" s="450"/>
      <c r="EC4" s="450"/>
      <c r="ED4" s="450"/>
      <c r="EE4" s="450"/>
      <c r="EF4" s="450"/>
      <c r="EG4" s="450"/>
      <c r="EH4" s="450"/>
      <c r="EI4" s="450"/>
      <c r="EJ4" s="450"/>
      <c r="EK4" s="450"/>
      <c r="EL4" s="450"/>
      <c r="EM4" s="450"/>
      <c r="EN4" s="450"/>
      <c r="EO4" s="450"/>
      <c r="EP4" s="450"/>
      <c r="EQ4" s="450"/>
      <c r="ER4" s="450"/>
      <c r="ES4" s="450"/>
      <c r="ET4" s="450"/>
      <c r="EU4" s="450"/>
      <c r="EV4" s="450"/>
      <c r="EW4" s="450"/>
      <c r="EX4" s="450"/>
      <c r="EY4" s="450"/>
      <c r="EZ4" s="450"/>
      <c r="FA4" s="450"/>
      <c r="FB4" s="450"/>
      <c r="FC4" s="450"/>
      <c r="FD4" s="450"/>
      <c r="FE4" s="450"/>
      <c r="FF4" s="450"/>
      <c r="FG4" s="450"/>
      <c r="FH4" s="450"/>
      <c r="FI4" s="450"/>
      <c r="FJ4" s="450"/>
      <c r="FK4" s="450"/>
      <c r="FL4" s="450"/>
      <c r="FM4" s="450"/>
      <c r="FN4" s="450"/>
      <c r="FO4" s="450"/>
      <c r="FP4" s="450"/>
      <c r="FQ4" s="450"/>
      <c r="FR4" s="450"/>
      <c r="FS4" s="450"/>
      <c r="FT4" s="450"/>
      <c r="FU4" s="450"/>
      <c r="FV4" s="450"/>
      <c r="FW4" s="450"/>
      <c r="FX4" s="450"/>
      <c r="FY4" s="450"/>
      <c r="FZ4" s="450"/>
      <c r="GA4" s="450"/>
      <c r="GB4" s="450"/>
      <c r="GC4" s="450"/>
      <c r="GD4" s="450"/>
      <c r="GE4" s="450"/>
      <c r="GF4" s="450"/>
      <c r="GG4" s="450"/>
      <c r="GH4" s="450"/>
      <c r="GI4" s="450"/>
      <c r="GJ4" s="450"/>
      <c r="GK4" s="450"/>
      <c r="GL4" s="450"/>
      <c r="GM4" s="450"/>
      <c r="GN4" s="450"/>
      <c r="GO4" s="450"/>
      <c r="GP4" s="450"/>
      <c r="GQ4" s="450"/>
      <c r="GR4" s="450"/>
      <c r="GS4" s="450"/>
      <c r="GT4" s="450"/>
      <c r="GU4" s="450"/>
      <c r="GV4" s="450"/>
      <c r="GW4" s="450"/>
      <c r="GX4" s="450"/>
      <c r="GY4" s="450"/>
      <c r="GZ4" s="450"/>
      <c r="HA4" s="450"/>
      <c r="HB4" s="450"/>
      <c r="HC4" s="450"/>
      <c r="HD4" s="450"/>
      <c r="HE4" s="450"/>
      <c r="HF4" s="450"/>
      <c r="HG4" s="450"/>
      <c r="HH4" s="450"/>
      <c r="HI4" s="450"/>
      <c r="HJ4" s="450"/>
      <c r="HK4" s="450"/>
      <c r="HL4" s="450"/>
      <c r="HM4" s="450"/>
      <c r="HN4" s="450"/>
      <c r="HO4" s="450"/>
      <c r="HP4" s="450"/>
      <c r="HQ4" s="450"/>
      <c r="HR4" s="450"/>
      <c r="HS4" s="450"/>
      <c r="HT4" s="450"/>
      <c r="HU4" s="450"/>
      <c r="HV4" s="450"/>
      <c r="HW4" s="450"/>
      <c r="HX4" s="450"/>
      <c r="HY4" s="450"/>
      <c r="HZ4" s="450"/>
      <c r="IA4" s="450"/>
      <c r="IB4" s="450"/>
      <c r="IC4" s="450"/>
      <c r="ID4" s="450"/>
      <c r="IE4" s="450"/>
      <c r="IF4" s="450"/>
      <c r="IG4" s="450"/>
      <c r="IH4" s="450"/>
      <c r="II4" s="450"/>
      <c r="IJ4" s="450"/>
      <c r="IK4" s="450"/>
      <c r="IL4" s="450"/>
      <c r="IM4" s="450"/>
      <c r="IN4" s="450"/>
      <c r="IO4" s="450"/>
      <c r="IP4" s="450"/>
      <c r="IQ4" s="450"/>
      <c r="IR4" s="450"/>
      <c r="IS4" s="450"/>
      <c r="IT4" s="450"/>
      <c r="IU4" s="450"/>
      <c r="IV4" s="450"/>
      <c r="IW4" s="450"/>
      <c r="IX4" s="450"/>
      <c r="IY4" s="450"/>
      <c r="IZ4" s="450"/>
      <c r="JA4" s="450"/>
      <c r="JB4" s="450"/>
    </row>
    <row r="5" s="378" customFormat="1" ht="19.05" customHeight="1" spans="1:262">
      <c r="A5" s="394" t="s">
        <v>165</v>
      </c>
      <c r="B5" s="64">
        <f>SUM(B6:B15)</f>
        <v>1115577</v>
      </c>
      <c r="C5" s="64">
        <f>SUM(C6:C15)</f>
        <v>1017336</v>
      </c>
      <c r="D5" s="64">
        <f>SUM(D6:D15)</f>
        <v>1697720</v>
      </c>
      <c r="E5" s="64">
        <v>1741672</v>
      </c>
      <c r="F5" s="395">
        <f t="shared" ref="F5:F13" si="0">E5/D5*100</f>
        <v>102.588883914898</v>
      </c>
      <c r="G5" s="396">
        <f t="shared" ref="G5:G25" si="1">E5-D5</f>
        <v>43952</v>
      </c>
      <c r="H5" s="395">
        <f t="shared" ref="H5:H13" si="2">E5/B5*100-100</f>
        <v>56.1229749268764</v>
      </c>
      <c r="I5" s="396">
        <f t="shared" ref="I5:I25" si="3">E5-B5</f>
        <v>626095</v>
      </c>
      <c r="J5" s="454" t="s">
        <v>166</v>
      </c>
      <c r="K5" s="455" t="s">
        <v>167</v>
      </c>
      <c r="L5" s="64">
        <v>914</v>
      </c>
      <c r="M5" s="64">
        <v>230</v>
      </c>
      <c r="N5" s="64">
        <v>3811.55</v>
      </c>
      <c r="O5" s="64">
        <v>390</v>
      </c>
      <c r="P5" s="395">
        <f t="shared" ref="P5:P9" si="4">O5/N5*100</f>
        <v>10.2320578242447</v>
      </c>
      <c r="Q5" s="396">
        <f t="shared" ref="Q5:Q25" si="5">O5-N5</f>
        <v>-3421.55</v>
      </c>
      <c r="R5" s="395">
        <f t="shared" ref="R5:R9" si="6">O5/L5*100-100</f>
        <v>-57.3304157549234</v>
      </c>
      <c r="S5" s="396">
        <f t="shared" ref="S5:S25" si="7">O5-L5</f>
        <v>-524</v>
      </c>
      <c r="T5" s="463" t="s">
        <v>168</v>
      </c>
      <c r="U5" s="450"/>
      <c r="V5" s="464"/>
      <c r="W5" s="464"/>
      <c r="X5" s="464"/>
      <c r="Y5" s="464"/>
      <c r="Z5" s="450"/>
      <c r="AA5" s="450"/>
      <c r="AB5" s="450"/>
      <c r="AC5" s="450"/>
      <c r="AD5" s="450"/>
      <c r="AE5" s="450"/>
      <c r="AF5" s="450"/>
      <c r="AG5" s="450"/>
      <c r="AH5" s="450"/>
      <c r="AI5" s="450"/>
      <c r="AJ5" s="450"/>
      <c r="AK5" s="450"/>
      <c r="AL5" s="450"/>
      <c r="AM5" s="450"/>
      <c r="AN5" s="450"/>
      <c r="AO5" s="450"/>
      <c r="AP5" s="450"/>
      <c r="AQ5" s="450"/>
      <c r="AR5" s="450"/>
      <c r="AS5" s="450"/>
      <c r="AT5" s="450"/>
      <c r="AU5" s="450"/>
      <c r="AV5" s="450"/>
      <c r="AW5" s="450"/>
      <c r="AX5" s="450"/>
      <c r="AY5" s="450"/>
      <c r="AZ5" s="450"/>
      <c r="BA5" s="450"/>
      <c r="BB5" s="450"/>
      <c r="BC5" s="450"/>
      <c r="BD5" s="450"/>
      <c r="BE5" s="450"/>
      <c r="BF5" s="450"/>
      <c r="BG5" s="450"/>
      <c r="BH5" s="450"/>
      <c r="BI5" s="450"/>
      <c r="BJ5" s="450"/>
      <c r="BK5" s="450"/>
      <c r="BL5" s="450"/>
      <c r="BM5" s="450"/>
      <c r="BN5" s="450"/>
      <c r="BO5" s="450"/>
      <c r="BP5" s="450"/>
      <c r="BQ5" s="450"/>
      <c r="BR5" s="450"/>
      <c r="BS5" s="450"/>
      <c r="BT5" s="450"/>
      <c r="BU5" s="450"/>
      <c r="BV5" s="450"/>
      <c r="BW5" s="450"/>
      <c r="BX5" s="450"/>
      <c r="BY5" s="450"/>
      <c r="BZ5" s="450"/>
      <c r="CA5" s="450"/>
      <c r="CB5" s="450"/>
      <c r="CC5" s="450"/>
      <c r="CD5" s="450"/>
      <c r="CE5" s="450"/>
      <c r="CF5" s="450"/>
      <c r="CG5" s="450"/>
      <c r="CH5" s="450"/>
      <c r="CI5" s="450"/>
      <c r="CJ5" s="450"/>
      <c r="CK5" s="450"/>
      <c r="CL5" s="450"/>
      <c r="CM5" s="450"/>
      <c r="CN5" s="450"/>
      <c r="CO5" s="450"/>
      <c r="CP5" s="450"/>
      <c r="CQ5" s="450"/>
      <c r="CR5" s="450"/>
      <c r="CS5" s="450"/>
      <c r="CT5" s="450"/>
      <c r="CU5" s="450"/>
      <c r="CV5" s="450"/>
      <c r="CW5" s="450"/>
      <c r="CX5" s="450"/>
      <c r="CY5" s="450"/>
      <c r="CZ5" s="450"/>
      <c r="DA5" s="450"/>
      <c r="DB5" s="450"/>
      <c r="DC5" s="450"/>
      <c r="DD5" s="450"/>
      <c r="DE5" s="450"/>
      <c r="DF5" s="450"/>
      <c r="DG5" s="450"/>
      <c r="DH5" s="450"/>
      <c r="DI5" s="450"/>
      <c r="DJ5" s="450"/>
      <c r="DK5" s="450"/>
      <c r="DL5" s="450"/>
      <c r="DM5" s="450"/>
      <c r="DN5" s="450"/>
      <c r="DO5" s="450"/>
      <c r="DP5" s="450"/>
      <c r="DQ5" s="450"/>
      <c r="DR5" s="450"/>
      <c r="DS5" s="450"/>
      <c r="DT5" s="450"/>
      <c r="DU5" s="450"/>
      <c r="DV5" s="450"/>
      <c r="DW5" s="450"/>
      <c r="DX5" s="450"/>
      <c r="DY5" s="450"/>
      <c r="DZ5" s="450"/>
      <c r="EA5" s="450"/>
      <c r="EB5" s="450"/>
      <c r="EC5" s="450"/>
      <c r="ED5" s="450"/>
      <c r="EE5" s="450"/>
      <c r="EF5" s="450"/>
      <c r="EG5" s="450"/>
      <c r="EH5" s="450"/>
      <c r="EI5" s="450"/>
      <c r="EJ5" s="450"/>
      <c r="EK5" s="450"/>
      <c r="EL5" s="450"/>
      <c r="EM5" s="450"/>
      <c r="EN5" s="450"/>
      <c r="EO5" s="450"/>
      <c r="EP5" s="450"/>
      <c r="EQ5" s="450"/>
      <c r="ER5" s="450"/>
      <c r="ES5" s="450"/>
      <c r="ET5" s="450"/>
      <c r="EU5" s="450"/>
      <c r="EV5" s="450"/>
      <c r="EW5" s="450"/>
      <c r="EX5" s="450"/>
      <c r="EY5" s="450"/>
      <c r="EZ5" s="450"/>
      <c r="FA5" s="450"/>
      <c r="FB5" s="450"/>
      <c r="FC5" s="450"/>
      <c r="FD5" s="450"/>
      <c r="FE5" s="450"/>
      <c r="FF5" s="450"/>
      <c r="FG5" s="450"/>
      <c r="FH5" s="450"/>
      <c r="FI5" s="450"/>
      <c r="FJ5" s="450"/>
      <c r="FK5" s="450"/>
      <c r="FL5" s="450"/>
      <c r="FM5" s="450"/>
      <c r="FN5" s="450"/>
      <c r="FO5" s="450"/>
      <c r="FP5" s="450"/>
      <c r="FQ5" s="450"/>
      <c r="FR5" s="450"/>
      <c r="FS5" s="450"/>
      <c r="FT5" s="450"/>
      <c r="FU5" s="450"/>
      <c r="FV5" s="450"/>
      <c r="FW5" s="450"/>
      <c r="FX5" s="450"/>
      <c r="FY5" s="450"/>
      <c r="FZ5" s="450"/>
      <c r="GA5" s="450"/>
      <c r="GB5" s="450"/>
      <c r="GC5" s="450"/>
      <c r="GD5" s="450"/>
      <c r="GE5" s="450"/>
      <c r="GF5" s="450"/>
      <c r="GG5" s="450"/>
      <c r="GH5" s="450"/>
      <c r="GI5" s="450"/>
      <c r="GJ5" s="450"/>
      <c r="GK5" s="450"/>
      <c r="GL5" s="450"/>
      <c r="GM5" s="450"/>
      <c r="GN5" s="450"/>
      <c r="GO5" s="450"/>
      <c r="GP5" s="450"/>
      <c r="GQ5" s="450"/>
      <c r="GR5" s="450"/>
      <c r="GS5" s="450"/>
      <c r="GT5" s="450"/>
      <c r="GU5" s="450"/>
      <c r="GV5" s="450"/>
      <c r="GW5" s="450"/>
      <c r="GX5" s="450"/>
      <c r="GY5" s="450"/>
      <c r="GZ5" s="450"/>
      <c r="HA5" s="450"/>
      <c r="HB5" s="450"/>
      <c r="HC5" s="450"/>
      <c r="HD5" s="450"/>
      <c r="HE5" s="450"/>
      <c r="HF5" s="450"/>
      <c r="HG5" s="450"/>
      <c r="HH5" s="450"/>
      <c r="HI5" s="450"/>
      <c r="HJ5" s="450"/>
      <c r="HK5" s="450"/>
      <c r="HL5" s="450"/>
      <c r="HM5" s="450"/>
      <c r="HN5" s="450"/>
      <c r="HO5" s="450"/>
      <c r="HP5" s="450"/>
      <c r="HQ5" s="450"/>
      <c r="HR5" s="450"/>
      <c r="HS5" s="450"/>
      <c r="HT5" s="450"/>
      <c r="HU5" s="450"/>
      <c r="HV5" s="450"/>
      <c r="HW5" s="450"/>
      <c r="HX5" s="450"/>
      <c r="HY5" s="450"/>
      <c r="HZ5" s="450"/>
      <c r="IA5" s="450"/>
      <c r="IB5" s="450"/>
      <c r="IC5" s="450"/>
      <c r="ID5" s="450"/>
      <c r="IE5" s="450"/>
      <c r="IF5" s="450"/>
      <c r="IG5" s="450"/>
      <c r="IH5" s="450"/>
      <c r="II5" s="450"/>
      <c r="IJ5" s="450"/>
      <c r="IK5" s="450"/>
      <c r="IL5" s="450"/>
      <c r="IM5" s="450"/>
      <c r="IN5" s="450"/>
      <c r="IO5" s="450"/>
      <c r="IP5" s="450"/>
      <c r="IQ5" s="450"/>
      <c r="IR5" s="450"/>
      <c r="IS5" s="450"/>
      <c r="IT5" s="450"/>
      <c r="IU5" s="450"/>
      <c r="IV5" s="450"/>
      <c r="IW5" s="450"/>
      <c r="IX5" s="450"/>
      <c r="IY5" s="450"/>
      <c r="IZ5" s="450"/>
      <c r="JA5" s="450"/>
      <c r="JB5" s="450"/>
    </row>
    <row r="6" s="378" customFormat="1" ht="19.05" customHeight="1" spans="1:262">
      <c r="A6" s="443" t="s">
        <v>169</v>
      </c>
      <c r="B6" s="64">
        <v>948776</v>
      </c>
      <c r="C6" s="64">
        <v>891107</v>
      </c>
      <c r="D6" s="64">
        <v>1509909</v>
      </c>
      <c r="E6" s="64">
        <v>1544079</v>
      </c>
      <c r="F6" s="395">
        <f t="shared" si="0"/>
        <v>102.263050289786</v>
      </c>
      <c r="G6" s="396">
        <f t="shared" si="1"/>
        <v>34170</v>
      </c>
      <c r="H6" s="395">
        <f t="shared" si="2"/>
        <v>62.7443147803064</v>
      </c>
      <c r="I6" s="396">
        <f t="shared" si="3"/>
        <v>595303</v>
      </c>
      <c r="J6" s="456"/>
      <c r="K6" s="455" t="s">
        <v>170</v>
      </c>
      <c r="L6" s="457">
        <v>1671</v>
      </c>
      <c r="M6" s="64">
        <v>1511</v>
      </c>
      <c r="N6" s="64">
        <v>3518.29</v>
      </c>
      <c r="O6" s="64">
        <v>1496</v>
      </c>
      <c r="P6" s="395">
        <f t="shared" si="4"/>
        <v>42.520656341575</v>
      </c>
      <c r="Q6" s="396">
        <f t="shared" si="5"/>
        <v>-2022.29</v>
      </c>
      <c r="R6" s="395">
        <f t="shared" si="6"/>
        <v>-10.4727707959306</v>
      </c>
      <c r="S6" s="396">
        <f t="shared" si="7"/>
        <v>-175</v>
      </c>
      <c r="T6" s="465"/>
      <c r="U6" s="450"/>
      <c r="V6" s="464"/>
      <c r="W6" s="464"/>
      <c r="X6" s="464"/>
      <c r="Y6" s="464"/>
      <c r="Z6" s="450"/>
      <c r="AA6" s="450"/>
      <c r="AB6" s="450"/>
      <c r="AC6" s="450"/>
      <c r="AD6" s="450"/>
      <c r="AE6" s="450"/>
      <c r="AF6" s="450"/>
      <c r="AG6" s="450"/>
      <c r="AH6" s="450"/>
      <c r="AI6" s="450"/>
      <c r="AJ6" s="450"/>
      <c r="AK6" s="450"/>
      <c r="AL6" s="450"/>
      <c r="AM6" s="450"/>
      <c r="AN6" s="450"/>
      <c r="AO6" s="450"/>
      <c r="AP6" s="450"/>
      <c r="AQ6" s="450"/>
      <c r="AR6" s="450"/>
      <c r="AS6" s="450"/>
      <c r="AT6" s="450"/>
      <c r="AU6" s="450"/>
      <c r="AV6" s="450"/>
      <c r="AW6" s="450"/>
      <c r="AX6" s="450"/>
      <c r="AY6" s="450"/>
      <c r="AZ6" s="450"/>
      <c r="BA6" s="450"/>
      <c r="BB6" s="450"/>
      <c r="BC6" s="450"/>
      <c r="BD6" s="450"/>
      <c r="BE6" s="450"/>
      <c r="BF6" s="450"/>
      <c r="BG6" s="450"/>
      <c r="BH6" s="450"/>
      <c r="BI6" s="450"/>
      <c r="BJ6" s="450"/>
      <c r="BK6" s="450"/>
      <c r="BL6" s="450"/>
      <c r="BM6" s="450"/>
      <c r="BN6" s="450"/>
      <c r="BO6" s="450"/>
      <c r="BP6" s="450"/>
      <c r="BQ6" s="450"/>
      <c r="BR6" s="450"/>
      <c r="BS6" s="450"/>
      <c r="BT6" s="450"/>
      <c r="BU6" s="450"/>
      <c r="BV6" s="450"/>
      <c r="BW6" s="450"/>
      <c r="BX6" s="450"/>
      <c r="BY6" s="450"/>
      <c r="BZ6" s="450"/>
      <c r="CA6" s="450"/>
      <c r="CB6" s="450"/>
      <c r="CC6" s="450"/>
      <c r="CD6" s="450"/>
      <c r="CE6" s="450"/>
      <c r="CF6" s="450"/>
      <c r="CG6" s="450"/>
      <c r="CH6" s="450"/>
      <c r="CI6" s="450"/>
      <c r="CJ6" s="450"/>
      <c r="CK6" s="450"/>
      <c r="CL6" s="450"/>
      <c r="CM6" s="450"/>
      <c r="CN6" s="450"/>
      <c r="CO6" s="450"/>
      <c r="CP6" s="450"/>
      <c r="CQ6" s="450"/>
      <c r="CR6" s="450"/>
      <c r="CS6" s="450"/>
      <c r="CT6" s="450"/>
      <c r="CU6" s="450"/>
      <c r="CV6" s="450"/>
      <c r="CW6" s="450"/>
      <c r="CX6" s="450"/>
      <c r="CY6" s="450"/>
      <c r="CZ6" s="450"/>
      <c r="DA6" s="450"/>
      <c r="DB6" s="450"/>
      <c r="DC6" s="450"/>
      <c r="DD6" s="450"/>
      <c r="DE6" s="450"/>
      <c r="DF6" s="450"/>
      <c r="DG6" s="450"/>
      <c r="DH6" s="450"/>
      <c r="DI6" s="450"/>
      <c r="DJ6" s="450"/>
      <c r="DK6" s="450"/>
      <c r="DL6" s="450"/>
      <c r="DM6" s="450"/>
      <c r="DN6" s="450"/>
      <c r="DO6" s="450"/>
      <c r="DP6" s="450"/>
      <c r="DQ6" s="450"/>
      <c r="DR6" s="450"/>
      <c r="DS6" s="450"/>
      <c r="DT6" s="450"/>
      <c r="DU6" s="450"/>
      <c r="DV6" s="450"/>
      <c r="DW6" s="450"/>
      <c r="DX6" s="450"/>
      <c r="DY6" s="450"/>
      <c r="DZ6" s="450"/>
      <c r="EA6" s="450"/>
      <c r="EB6" s="450"/>
      <c r="EC6" s="450"/>
      <c r="ED6" s="450"/>
      <c r="EE6" s="450"/>
      <c r="EF6" s="450"/>
      <c r="EG6" s="450"/>
      <c r="EH6" s="450"/>
      <c r="EI6" s="450"/>
      <c r="EJ6" s="450"/>
      <c r="EK6" s="450"/>
      <c r="EL6" s="450"/>
      <c r="EM6" s="450"/>
      <c r="EN6" s="450"/>
      <c r="EO6" s="450"/>
      <c r="EP6" s="450"/>
      <c r="EQ6" s="450"/>
      <c r="ER6" s="450"/>
      <c r="ES6" s="450"/>
      <c r="ET6" s="450"/>
      <c r="EU6" s="450"/>
      <c r="EV6" s="450"/>
      <c r="EW6" s="450"/>
      <c r="EX6" s="450"/>
      <c r="EY6" s="450"/>
      <c r="EZ6" s="450"/>
      <c r="FA6" s="450"/>
      <c r="FB6" s="450"/>
      <c r="FC6" s="450"/>
      <c r="FD6" s="450"/>
      <c r="FE6" s="450"/>
      <c r="FF6" s="450"/>
      <c r="FG6" s="450"/>
      <c r="FH6" s="450"/>
      <c r="FI6" s="450"/>
      <c r="FJ6" s="450"/>
      <c r="FK6" s="450"/>
      <c r="FL6" s="450"/>
      <c r="FM6" s="450"/>
      <c r="FN6" s="450"/>
      <c r="FO6" s="450"/>
      <c r="FP6" s="450"/>
      <c r="FQ6" s="450"/>
      <c r="FR6" s="450"/>
      <c r="FS6" s="450"/>
      <c r="FT6" s="450"/>
      <c r="FU6" s="450"/>
      <c r="FV6" s="450"/>
      <c r="FW6" s="450"/>
      <c r="FX6" s="450"/>
      <c r="FY6" s="450"/>
      <c r="FZ6" s="450"/>
      <c r="GA6" s="450"/>
      <c r="GB6" s="450"/>
      <c r="GC6" s="450"/>
      <c r="GD6" s="450"/>
      <c r="GE6" s="450"/>
      <c r="GF6" s="450"/>
      <c r="GG6" s="450"/>
      <c r="GH6" s="450"/>
      <c r="GI6" s="450"/>
      <c r="GJ6" s="450"/>
      <c r="GK6" s="450"/>
      <c r="GL6" s="450"/>
      <c r="GM6" s="450"/>
      <c r="GN6" s="450"/>
      <c r="GO6" s="450"/>
      <c r="GP6" s="450"/>
      <c r="GQ6" s="450"/>
      <c r="GR6" s="450"/>
      <c r="GS6" s="450"/>
      <c r="GT6" s="450"/>
      <c r="GU6" s="450"/>
      <c r="GV6" s="450"/>
      <c r="GW6" s="450"/>
      <c r="GX6" s="450"/>
      <c r="GY6" s="450"/>
      <c r="GZ6" s="450"/>
      <c r="HA6" s="450"/>
      <c r="HB6" s="450"/>
      <c r="HC6" s="450"/>
      <c r="HD6" s="450"/>
      <c r="HE6" s="450"/>
      <c r="HF6" s="450"/>
      <c r="HG6" s="450"/>
      <c r="HH6" s="450"/>
      <c r="HI6" s="450"/>
      <c r="HJ6" s="450"/>
      <c r="HK6" s="450"/>
      <c r="HL6" s="450"/>
      <c r="HM6" s="450"/>
      <c r="HN6" s="450"/>
      <c r="HO6" s="450"/>
      <c r="HP6" s="450"/>
      <c r="HQ6" s="450"/>
      <c r="HR6" s="450"/>
      <c r="HS6" s="450"/>
      <c r="HT6" s="450"/>
      <c r="HU6" s="450"/>
      <c r="HV6" s="450"/>
      <c r="HW6" s="450"/>
      <c r="HX6" s="450"/>
      <c r="HY6" s="450"/>
      <c r="HZ6" s="450"/>
      <c r="IA6" s="450"/>
      <c r="IB6" s="450"/>
      <c r="IC6" s="450"/>
      <c r="ID6" s="450"/>
      <c r="IE6" s="450"/>
      <c r="IF6" s="450"/>
      <c r="IG6" s="450"/>
      <c r="IH6" s="450"/>
      <c r="II6" s="450"/>
      <c r="IJ6" s="450"/>
      <c r="IK6" s="450"/>
      <c r="IL6" s="450"/>
      <c r="IM6" s="450"/>
      <c r="IN6" s="450"/>
      <c r="IO6" s="450"/>
      <c r="IP6" s="450"/>
      <c r="IQ6" s="450"/>
      <c r="IR6" s="450"/>
      <c r="IS6" s="450"/>
      <c r="IT6" s="450"/>
      <c r="IU6" s="450"/>
      <c r="IV6" s="450"/>
      <c r="IW6" s="450"/>
      <c r="IX6" s="450"/>
      <c r="IY6" s="450"/>
      <c r="IZ6" s="450"/>
      <c r="JA6" s="450"/>
      <c r="JB6" s="450"/>
    </row>
    <row r="7" s="378" customFormat="1" ht="19.05" customHeight="1" spans="1:262">
      <c r="A7" s="444" t="s">
        <v>171</v>
      </c>
      <c r="B7" s="64">
        <v>33071</v>
      </c>
      <c r="C7" s="64">
        <v>22059</v>
      </c>
      <c r="D7" s="64">
        <v>12390</v>
      </c>
      <c r="E7" s="64">
        <v>12183</v>
      </c>
      <c r="F7" s="395">
        <f t="shared" si="0"/>
        <v>98.3292978208232</v>
      </c>
      <c r="G7" s="396">
        <f t="shared" si="1"/>
        <v>-207</v>
      </c>
      <c r="H7" s="395">
        <f t="shared" si="2"/>
        <v>-63.1610776813522</v>
      </c>
      <c r="I7" s="396">
        <f t="shared" si="3"/>
        <v>-20888</v>
      </c>
      <c r="J7" s="456"/>
      <c r="K7" s="421" t="s">
        <v>172</v>
      </c>
      <c r="L7" s="64">
        <v>1055255</v>
      </c>
      <c r="M7" s="64">
        <v>854320</v>
      </c>
      <c r="N7" s="64">
        <v>1999590</v>
      </c>
      <c r="O7" s="64">
        <v>1322064</v>
      </c>
      <c r="P7" s="395">
        <f t="shared" si="4"/>
        <v>66.1167539345566</v>
      </c>
      <c r="Q7" s="396">
        <f t="shared" si="5"/>
        <v>-677526</v>
      </c>
      <c r="R7" s="395">
        <f t="shared" si="6"/>
        <v>25.2838413464044</v>
      </c>
      <c r="S7" s="396">
        <f t="shared" si="7"/>
        <v>266809</v>
      </c>
      <c r="T7" s="465"/>
      <c r="U7" s="450"/>
      <c r="V7" s="464"/>
      <c r="W7" s="464"/>
      <c r="X7" s="464"/>
      <c r="Y7" s="464"/>
      <c r="Z7" s="450"/>
      <c r="AA7" s="450"/>
      <c r="AB7" s="450"/>
      <c r="AC7" s="450"/>
      <c r="AD7" s="450"/>
      <c r="AE7" s="450"/>
      <c r="AF7" s="450"/>
      <c r="AG7" s="450"/>
      <c r="AH7" s="450"/>
      <c r="AI7" s="450"/>
      <c r="AJ7" s="450"/>
      <c r="AK7" s="450"/>
      <c r="AL7" s="450"/>
      <c r="AM7" s="450"/>
      <c r="AN7" s="450"/>
      <c r="AO7" s="450"/>
      <c r="AP7" s="450"/>
      <c r="AQ7" s="450"/>
      <c r="AR7" s="450"/>
      <c r="AS7" s="450"/>
      <c r="AT7" s="450"/>
      <c r="AU7" s="450"/>
      <c r="AV7" s="450"/>
      <c r="AW7" s="450"/>
      <c r="AX7" s="450"/>
      <c r="AY7" s="450"/>
      <c r="AZ7" s="450"/>
      <c r="BA7" s="450"/>
      <c r="BB7" s="450"/>
      <c r="BC7" s="450"/>
      <c r="BD7" s="450"/>
      <c r="BE7" s="450"/>
      <c r="BF7" s="450"/>
      <c r="BG7" s="450"/>
      <c r="BH7" s="450"/>
      <c r="BI7" s="450"/>
      <c r="BJ7" s="450"/>
      <c r="BK7" s="450"/>
      <c r="BL7" s="450"/>
      <c r="BM7" s="450"/>
      <c r="BN7" s="450"/>
      <c r="BO7" s="450"/>
      <c r="BP7" s="450"/>
      <c r="BQ7" s="450"/>
      <c r="BR7" s="450"/>
      <c r="BS7" s="450"/>
      <c r="BT7" s="450"/>
      <c r="BU7" s="450"/>
      <c r="BV7" s="450"/>
      <c r="BW7" s="450"/>
      <c r="BX7" s="450"/>
      <c r="BY7" s="450"/>
      <c r="BZ7" s="450"/>
      <c r="CA7" s="450"/>
      <c r="CB7" s="450"/>
      <c r="CC7" s="450"/>
      <c r="CD7" s="450"/>
      <c r="CE7" s="450"/>
      <c r="CF7" s="450"/>
      <c r="CG7" s="450"/>
      <c r="CH7" s="450"/>
      <c r="CI7" s="450"/>
      <c r="CJ7" s="450"/>
      <c r="CK7" s="450"/>
      <c r="CL7" s="450"/>
      <c r="CM7" s="450"/>
      <c r="CN7" s="450"/>
      <c r="CO7" s="450"/>
      <c r="CP7" s="450"/>
      <c r="CQ7" s="450"/>
      <c r="CR7" s="450"/>
      <c r="CS7" s="450"/>
      <c r="CT7" s="450"/>
      <c r="CU7" s="450"/>
      <c r="CV7" s="450"/>
      <c r="CW7" s="450"/>
      <c r="CX7" s="450"/>
      <c r="CY7" s="450"/>
      <c r="CZ7" s="450"/>
      <c r="DA7" s="450"/>
      <c r="DB7" s="450"/>
      <c r="DC7" s="450"/>
      <c r="DD7" s="450"/>
      <c r="DE7" s="450"/>
      <c r="DF7" s="450"/>
      <c r="DG7" s="450"/>
      <c r="DH7" s="450"/>
      <c r="DI7" s="450"/>
      <c r="DJ7" s="450"/>
      <c r="DK7" s="450"/>
      <c r="DL7" s="450"/>
      <c r="DM7" s="450"/>
      <c r="DN7" s="450"/>
      <c r="DO7" s="450"/>
      <c r="DP7" s="450"/>
      <c r="DQ7" s="450"/>
      <c r="DR7" s="450"/>
      <c r="DS7" s="450"/>
      <c r="DT7" s="450"/>
      <c r="DU7" s="450"/>
      <c r="DV7" s="450"/>
      <c r="DW7" s="450"/>
      <c r="DX7" s="450"/>
      <c r="DY7" s="450"/>
      <c r="DZ7" s="450"/>
      <c r="EA7" s="450"/>
      <c r="EB7" s="450"/>
      <c r="EC7" s="450"/>
      <c r="ED7" s="450"/>
      <c r="EE7" s="450"/>
      <c r="EF7" s="450"/>
      <c r="EG7" s="450"/>
      <c r="EH7" s="450"/>
      <c r="EI7" s="450"/>
      <c r="EJ7" s="450"/>
      <c r="EK7" s="450"/>
      <c r="EL7" s="450"/>
      <c r="EM7" s="450"/>
      <c r="EN7" s="450"/>
      <c r="EO7" s="450"/>
      <c r="EP7" s="450"/>
      <c r="EQ7" s="450"/>
      <c r="ER7" s="450"/>
      <c r="ES7" s="450"/>
      <c r="ET7" s="450"/>
      <c r="EU7" s="450"/>
      <c r="EV7" s="450"/>
      <c r="EW7" s="450"/>
      <c r="EX7" s="450"/>
      <c r="EY7" s="450"/>
      <c r="EZ7" s="450"/>
      <c r="FA7" s="450"/>
      <c r="FB7" s="450"/>
      <c r="FC7" s="450"/>
      <c r="FD7" s="450"/>
      <c r="FE7" s="450"/>
      <c r="FF7" s="450"/>
      <c r="FG7" s="450"/>
      <c r="FH7" s="450"/>
      <c r="FI7" s="450"/>
      <c r="FJ7" s="450"/>
      <c r="FK7" s="450"/>
      <c r="FL7" s="450"/>
      <c r="FM7" s="450"/>
      <c r="FN7" s="450"/>
      <c r="FO7" s="450"/>
      <c r="FP7" s="450"/>
      <c r="FQ7" s="450"/>
      <c r="FR7" s="450"/>
      <c r="FS7" s="450"/>
      <c r="FT7" s="450"/>
      <c r="FU7" s="450"/>
      <c r="FV7" s="450"/>
      <c r="FW7" s="450"/>
      <c r="FX7" s="450"/>
      <c r="FY7" s="450"/>
      <c r="FZ7" s="450"/>
      <c r="GA7" s="450"/>
      <c r="GB7" s="450"/>
      <c r="GC7" s="450"/>
      <c r="GD7" s="450"/>
      <c r="GE7" s="450"/>
      <c r="GF7" s="450"/>
      <c r="GG7" s="450"/>
      <c r="GH7" s="450"/>
      <c r="GI7" s="450"/>
      <c r="GJ7" s="450"/>
      <c r="GK7" s="450"/>
      <c r="GL7" s="450"/>
      <c r="GM7" s="450"/>
      <c r="GN7" s="450"/>
      <c r="GO7" s="450"/>
      <c r="GP7" s="450"/>
      <c r="GQ7" s="450"/>
      <c r="GR7" s="450"/>
      <c r="GS7" s="450"/>
      <c r="GT7" s="450"/>
      <c r="GU7" s="450"/>
      <c r="GV7" s="450"/>
      <c r="GW7" s="450"/>
      <c r="GX7" s="450"/>
      <c r="GY7" s="450"/>
      <c r="GZ7" s="450"/>
      <c r="HA7" s="450"/>
      <c r="HB7" s="450"/>
      <c r="HC7" s="450"/>
      <c r="HD7" s="450"/>
      <c r="HE7" s="450"/>
      <c r="HF7" s="450"/>
      <c r="HG7" s="450"/>
      <c r="HH7" s="450"/>
      <c r="HI7" s="450"/>
      <c r="HJ7" s="450"/>
      <c r="HK7" s="450"/>
      <c r="HL7" s="450"/>
      <c r="HM7" s="450"/>
      <c r="HN7" s="450"/>
      <c r="HO7" s="450"/>
      <c r="HP7" s="450"/>
      <c r="HQ7" s="450"/>
      <c r="HR7" s="450"/>
      <c r="HS7" s="450"/>
      <c r="HT7" s="450"/>
      <c r="HU7" s="450"/>
      <c r="HV7" s="450"/>
      <c r="HW7" s="450"/>
      <c r="HX7" s="450"/>
      <c r="HY7" s="450"/>
      <c r="HZ7" s="450"/>
      <c r="IA7" s="450"/>
      <c r="IB7" s="450"/>
      <c r="IC7" s="450"/>
      <c r="ID7" s="450"/>
      <c r="IE7" s="450"/>
      <c r="IF7" s="450"/>
      <c r="IG7" s="450"/>
      <c r="IH7" s="450"/>
      <c r="II7" s="450"/>
      <c r="IJ7" s="450"/>
      <c r="IK7" s="450"/>
      <c r="IL7" s="450"/>
      <c r="IM7" s="450"/>
      <c r="IN7" s="450"/>
      <c r="IO7" s="450"/>
      <c r="IP7" s="450"/>
      <c r="IQ7" s="450"/>
      <c r="IR7" s="450"/>
      <c r="IS7" s="450"/>
      <c r="IT7" s="450"/>
      <c r="IU7" s="450"/>
      <c r="IV7" s="450"/>
      <c r="IW7" s="450"/>
      <c r="IX7" s="450"/>
      <c r="IY7" s="450"/>
      <c r="IZ7" s="450"/>
      <c r="JA7" s="450"/>
      <c r="JB7" s="450"/>
    </row>
    <row r="8" s="378" customFormat="1" ht="19.05" customHeight="1" spans="1:262">
      <c r="A8" s="444" t="s">
        <v>173</v>
      </c>
      <c r="B8" s="64">
        <v>1261</v>
      </c>
      <c r="C8" s="64">
        <v>860</v>
      </c>
      <c r="D8" s="64">
        <v>1300</v>
      </c>
      <c r="E8" s="64">
        <v>1044</v>
      </c>
      <c r="F8" s="395">
        <f t="shared" si="0"/>
        <v>80.3076923076923</v>
      </c>
      <c r="G8" s="396">
        <f t="shared" si="1"/>
        <v>-256</v>
      </c>
      <c r="H8" s="395">
        <f t="shared" si="2"/>
        <v>-17.2085646312451</v>
      </c>
      <c r="I8" s="396">
        <f t="shared" si="3"/>
        <v>-217</v>
      </c>
      <c r="J8" s="456"/>
      <c r="K8" s="421" t="s">
        <v>174</v>
      </c>
      <c r="L8" s="64">
        <v>58</v>
      </c>
      <c r="M8" s="64"/>
      <c r="N8" s="64">
        <v>6761.16</v>
      </c>
      <c r="O8" s="64"/>
      <c r="P8" s="395">
        <f t="shared" si="4"/>
        <v>0</v>
      </c>
      <c r="Q8" s="396">
        <f t="shared" si="5"/>
        <v>-6761.16</v>
      </c>
      <c r="R8" s="395">
        <f t="shared" si="6"/>
        <v>-100</v>
      </c>
      <c r="S8" s="396">
        <f t="shared" si="7"/>
        <v>-58</v>
      </c>
      <c r="T8" s="465"/>
      <c r="U8" s="450"/>
      <c r="V8" s="464"/>
      <c r="W8" s="464"/>
      <c r="X8" s="464"/>
      <c r="Y8" s="464"/>
      <c r="Z8" s="450"/>
      <c r="AA8" s="450"/>
      <c r="AB8" s="450"/>
      <c r="AC8" s="450"/>
      <c r="AD8" s="450"/>
      <c r="AE8" s="450"/>
      <c r="AF8" s="450"/>
      <c r="AG8" s="450"/>
      <c r="AH8" s="450"/>
      <c r="AI8" s="450"/>
      <c r="AJ8" s="450"/>
      <c r="AK8" s="450"/>
      <c r="AL8" s="450"/>
      <c r="AM8" s="450"/>
      <c r="AN8" s="450"/>
      <c r="AO8" s="450"/>
      <c r="AP8" s="450"/>
      <c r="AQ8" s="450"/>
      <c r="AR8" s="450"/>
      <c r="AS8" s="450"/>
      <c r="AT8" s="450"/>
      <c r="AU8" s="450"/>
      <c r="AV8" s="450"/>
      <c r="AW8" s="450"/>
      <c r="AX8" s="450"/>
      <c r="AY8" s="450"/>
      <c r="AZ8" s="450"/>
      <c r="BA8" s="450"/>
      <c r="BB8" s="450"/>
      <c r="BC8" s="450"/>
      <c r="BD8" s="450"/>
      <c r="BE8" s="450"/>
      <c r="BF8" s="450"/>
      <c r="BG8" s="450"/>
      <c r="BH8" s="450"/>
      <c r="BI8" s="450"/>
      <c r="BJ8" s="450"/>
      <c r="BK8" s="450"/>
      <c r="BL8" s="450"/>
      <c r="BM8" s="450"/>
      <c r="BN8" s="450"/>
      <c r="BO8" s="450"/>
      <c r="BP8" s="450"/>
      <c r="BQ8" s="450"/>
      <c r="BR8" s="450"/>
      <c r="BS8" s="450"/>
      <c r="BT8" s="450"/>
      <c r="BU8" s="450"/>
      <c r="BV8" s="450"/>
      <c r="BW8" s="450"/>
      <c r="BX8" s="450"/>
      <c r="BY8" s="450"/>
      <c r="BZ8" s="450"/>
      <c r="CA8" s="450"/>
      <c r="CB8" s="450"/>
      <c r="CC8" s="450"/>
      <c r="CD8" s="450"/>
      <c r="CE8" s="450"/>
      <c r="CF8" s="450"/>
      <c r="CG8" s="450"/>
      <c r="CH8" s="450"/>
      <c r="CI8" s="450"/>
      <c r="CJ8" s="450"/>
      <c r="CK8" s="450"/>
      <c r="CL8" s="450"/>
      <c r="CM8" s="450"/>
      <c r="CN8" s="450"/>
      <c r="CO8" s="450"/>
      <c r="CP8" s="450"/>
      <c r="CQ8" s="450"/>
      <c r="CR8" s="450"/>
      <c r="CS8" s="450"/>
      <c r="CT8" s="450"/>
      <c r="CU8" s="450"/>
      <c r="CV8" s="450"/>
      <c r="CW8" s="450"/>
      <c r="CX8" s="450"/>
      <c r="CY8" s="450"/>
      <c r="CZ8" s="450"/>
      <c r="DA8" s="450"/>
      <c r="DB8" s="450"/>
      <c r="DC8" s="450"/>
      <c r="DD8" s="450"/>
      <c r="DE8" s="450"/>
      <c r="DF8" s="450"/>
      <c r="DG8" s="450"/>
      <c r="DH8" s="450"/>
      <c r="DI8" s="450"/>
      <c r="DJ8" s="450"/>
      <c r="DK8" s="450"/>
      <c r="DL8" s="450"/>
      <c r="DM8" s="450"/>
      <c r="DN8" s="450"/>
      <c r="DO8" s="450"/>
      <c r="DP8" s="450"/>
      <c r="DQ8" s="450"/>
      <c r="DR8" s="450"/>
      <c r="DS8" s="450"/>
      <c r="DT8" s="450"/>
      <c r="DU8" s="450"/>
      <c r="DV8" s="450"/>
      <c r="DW8" s="450"/>
      <c r="DX8" s="450"/>
      <c r="DY8" s="450"/>
      <c r="DZ8" s="450"/>
      <c r="EA8" s="450"/>
      <c r="EB8" s="450"/>
      <c r="EC8" s="450"/>
      <c r="ED8" s="450"/>
      <c r="EE8" s="450"/>
      <c r="EF8" s="450"/>
      <c r="EG8" s="450"/>
      <c r="EH8" s="450"/>
      <c r="EI8" s="450"/>
      <c r="EJ8" s="450"/>
      <c r="EK8" s="450"/>
      <c r="EL8" s="450"/>
      <c r="EM8" s="450"/>
      <c r="EN8" s="450"/>
      <c r="EO8" s="450"/>
      <c r="EP8" s="450"/>
      <c r="EQ8" s="450"/>
      <c r="ER8" s="450"/>
      <c r="ES8" s="450"/>
      <c r="ET8" s="450"/>
      <c r="EU8" s="450"/>
      <c r="EV8" s="450"/>
      <c r="EW8" s="450"/>
      <c r="EX8" s="450"/>
      <c r="EY8" s="450"/>
      <c r="EZ8" s="450"/>
      <c r="FA8" s="450"/>
      <c r="FB8" s="450"/>
      <c r="FC8" s="450"/>
      <c r="FD8" s="450"/>
      <c r="FE8" s="450"/>
      <c r="FF8" s="450"/>
      <c r="FG8" s="450"/>
      <c r="FH8" s="450"/>
      <c r="FI8" s="450"/>
      <c r="FJ8" s="450"/>
      <c r="FK8" s="450"/>
      <c r="FL8" s="450"/>
      <c r="FM8" s="450"/>
      <c r="FN8" s="450"/>
      <c r="FO8" s="450"/>
      <c r="FP8" s="450"/>
      <c r="FQ8" s="450"/>
      <c r="FR8" s="450"/>
      <c r="FS8" s="450"/>
      <c r="FT8" s="450"/>
      <c r="FU8" s="450"/>
      <c r="FV8" s="450"/>
      <c r="FW8" s="450"/>
      <c r="FX8" s="450"/>
      <c r="FY8" s="450"/>
      <c r="FZ8" s="450"/>
      <c r="GA8" s="450"/>
      <c r="GB8" s="450"/>
      <c r="GC8" s="450"/>
      <c r="GD8" s="450"/>
      <c r="GE8" s="450"/>
      <c r="GF8" s="450"/>
      <c r="GG8" s="450"/>
      <c r="GH8" s="450"/>
      <c r="GI8" s="450"/>
      <c r="GJ8" s="450"/>
      <c r="GK8" s="450"/>
      <c r="GL8" s="450"/>
      <c r="GM8" s="450"/>
      <c r="GN8" s="450"/>
      <c r="GO8" s="450"/>
      <c r="GP8" s="450"/>
      <c r="GQ8" s="450"/>
      <c r="GR8" s="450"/>
      <c r="GS8" s="450"/>
      <c r="GT8" s="450"/>
      <c r="GU8" s="450"/>
      <c r="GV8" s="450"/>
      <c r="GW8" s="450"/>
      <c r="GX8" s="450"/>
      <c r="GY8" s="450"/>
      <c r="GZ8" s="450"/>
      <c r="HA8" s="450"/>
      <c r="HB8" s="450"/>
      <c r="HC8" s="450"/>
      <c r="HD8" s="450"/>
      <c r="HE8" s="450"/>
      <c r="HF8" s="450"/>
      <c r="HG8" s="450"/>
      <c r="HH8" s="450"/>
      <c r="HI8" s="450"/>
      <c r="HJ8" s="450"/>
      <c r="HK8" s="450"/>
      <c r="HL8" s="450"/>
      <c r="HM8" s="450"/>
      <c r="HN8" s="450"/>
      <c r="HO8" s="450"/>
      <c r="HP8" s="450"/>
      <c r="HQ8" s="450"/>
      <c r="HR8" s="450"/>
      <c r="HS8" s="450"/>
      <c r="HT8" s="450"/>
      <c r="HU8" s="450"/>
      <c r="HV8" s="450"/>
      <c r="HW8" s="450"/>
      <c r="HX8" s="450"/>
      <c r="HY8" s="450"/>
      <c r="HZ8" s="450"/>
      <c r="IA8" s="450"/>
      <c r="IB8" s="450"/>
      <c r="IC8" s="450"/>
      <c r="ID8" s="450"/>
      <c r="IE8" s="450"/>
      <c r="IF8" s="450"/>
      <c r="IG8" s="450"/>
      <c r="IH8" s="450"/>
      <c r="II8" s="450"/>
      <c r="IJ8" s="450"/>
      <c r="IK8" s="450"/>
      <c r="IL8" s="450"/>
      <c r="IM8" s="450"/>
      <c r="IN8" s="450"/>
      <c r="IO8" s="450"/>
      <c r="IP8" s="450"/>
      <c r="IQ8" s="450"/>
      <c r="IR8" s="450"/>
      <c r="IS8" s="450"/>
      <c r="IT8" s="450"/>
      <c r="IU8" s="450"/>
      <c r="IV8" s="450"/>
      <c r="IW8" s="450"/>
      <c r="IX8" s="450"/>
      <c r="IY8" s="450"/>
      <c r="IZ8" s="450"/>
      <c r="JA8" s="450"/>
      <c r="JB8" s="450"/>
    </row>
    <row r="9" s="378" customFormat="1" ht="19.05" customHeight="1" spans="1:262">
      <c r="A9" s="444" t="s">
        <v>175</v>
      </c>
      <c r="B9" s="64">
        <v>64451</v>
      </c>
      <c r="C9" s="64">
        <v>37042</v>
      </c>
      <c r="D9" s="64">
        <v>105932</v>
      </c>
      <c r="E9" s="64">
        <v>112459</v>
      </c>
      <c r="F9" s="395">
        <f t="shared" si="0"/>
        <v>106.16149983008</v>
      </c>
      <c r="G9" s="396">
        <f t="shared" si="1"/>
        <v>6527</v>
      </c>
      <c r="H9" s="395">
        <f t="shared" si="2"/>
        <v>74.487595227382</v>
      </c>
      <c r="I9" s="396">
        <f t="shared" si="3"/>
        <v>48008</v>
      </c>
      <c r="J9" s="456"/>
      <c r="K9" s="421" t="s">
        <v>176</v>
      </c>
      <c r="L9" s="64">
        <v>25362</v>
      </c>
      <c r="M9" s="64">
        <v>27000</v>
      </c>
      <c r="N9" s="64">
        <v>26054</v>
      </c>
      <c r="O9" s="64">
        <v>27238</v>
      </c>
      <c r="P9" s="395">
        <f t="shared" si="4"/>
        <v>104.544407768481</v>
      </c>
      <c r="Q9" s="396">
        <f t="shared" si="5"/>
        <v>1184</v>
      </c>
      <c r="R9" s="395">
        <f t="shared" si="6"/>
        <v>7.39689298951187</v>
      </c>
      <c r="S9" s="396">
        <f t="shared" si="7"/>
        <v>1876</v>
      </c>
      <c r="T9" s="465"/>
      <c r="U9" s="450"/>
      <c r="V9" s="464"/>
      <c r="W9" s="464"/>
      <c r="X9" s="464"/>
      <c r="Y9" s="464"/>
      <c r="Z9" s="450"/>
      <c r="AA9" s="450"/>
      <c r="AB9" s="450"/>
      <c r="AC9" s="450"/>
      <c r="AD9" s="450"/>
      <c r="AE9" s="450"/>
      <c r="AF9" s="450"/>
      <c r="AG9" s="450"/>
      <c r="AH9" s="450"/>
      <c r="AI9" s="450"/>
      <c r="AJ9" s="450"/>
      <c r="AK9" s="450"/>
      <c r="AL9" s="450"/>
      <c r="AM9" s="450"/>
      <c r="AN9" s="450"/>
      <c r="AO9" s="450"/>
      <c r="AP9" s="450"/>
      <c r="AQ9" s="450"/>
      <c r="AR9" s="450"/>
      <c r="AS9" s="450"/>
      <c r="AT9" s="450"/>
      <c r="AU9" s="450"/>
      <c r="AV9" s="450"/>
      <c r="AW9" s="450"/>
      <c r="AX9" s="450"/>
      <c r="AY9" s="450"/>
      <c r="AZ9" s="450"/>
      <c r="BA9" s="450"/>
      <c r="BB9" s="450"/>
      <c r="BC9" s="450"/>
      <c r="BD9" s="450"/>
      <c r="BE9" s="450"/>
      <c r="BF9" s="450"/>
      <c r="BG9" s="450"/>
      <c r="BH9" s="450"/>
      <c r="BI9" s="450"/>
      <c r="BJ9" s="450"/>
      <c r="BK9" s="450"/>
      <c r="BL9" s="450"/>
      <c r="BM9" s="450"/>
      <c r="BN9" s="450"/>
      <c r="BO9" s="450"/>
      <c r="BP9" s="450"/>
      <c r="BQ9" s="450"/>
      <c r="BR9" s="450"/>
      <c r="BS9" s="450"/>
      <c r="BT9" s="450"/>
      <c r="BU9" s="450"/>
      <c r="BV9" s="450"/>
      <c r="BW9" s="450"/>
      <c r="BX9" s="450"/>
      <c r="BY9" s="450"/>
      <c r="BZ9" s="450"/>
      <c r="CA9" s="450"/>
      <c r="CB9" s="450"/>
      <c r="CC9" s="450"/>
      <c r="CD9" s="450"/>
      <c r="CE9" s="450"/>
      <c r="CF9" s="450"/>
      <c r="CG9" s="450"/>
      <c r="CH9" s="450"/>
      <c r="CI9" s="450"/>
      <c r="CJ9" s="450"/>
      <c r="CK9" s="450"/>
      <c r="CL9" s="450"/>
      <c r="CM9" s="450"/>
      <c r="CN9" s="450"/>
      <c r="CO9" s="450"/>
      <c r="CP9" s="450"/>
      <c r="CQ9" s="450"/>
      <c r="CR9" s="450"/>
      <c r="CS9" s="450"/>
      <c r="CT9" s="450"/>
      <c r="CU9" s="450"/>
      <c r="CV9" s="450"/>
      <c r="CW9" s="450"/>
      <c r="CX9" s="450"/>
      <c r="CY9" s="450"/>
      <c r="CZ9" s="450"/>
      <c r="DA9" s="450"/>
      <c r="DB9" s="450"/>
      <c r="DC9" s="450"/>
      <c r="DD9" s="450"/>
      <c r="DE9" s="450"/>
      <c r="DF9" s="450"/>
      <c r="DG9" s="450"/>
      <c r="DH9" s="450"/>
      <c r="DI9" s="450"/>
      <c r="DJ9" s="450"/>
      <c r="DK9" s="450"/>
      <c r="DL9" s="450"/>
      <c r="DM9" s="450"/>
      <c r="DN9" s="450"/>
      <c r="DO9" s="450"/>
      <c r="DP9" s="450"/>
      <c r="DQ9" s="450"/>
      <c r="DR9" s="450"/>
      <c r="DS9" s="450"/>
      <c r="DT9" s="450"/>
      <c r="DU9" s="450"/>
      <c r="DV9" s="450"/>
      <c r="DW9" s="450"/>
      <c r="DX9" s="450"/>
      <c r="DY9" s="450"/>
      <c r="DZ9" s="450"/>
      <c r="EA9" s="450"/>
      <c r="EB9" s="450"/>
      <c r="EC9" s="450"/>
      <c r="ED9" s="450"/>
      <c r="EE9" s="450"/>
      <c r="EF9" s="450"/>
      <c r="EG9" s="450"/>
      <c r="EH9" s="450"/>
      <c r="EI9" s="450"/>
      <c r="EJ9" s="450"/>
      <c r="EK9" s="450"/>
      <c r="EL9" s="450"/>
      <c r="EM9" s="450"/>
      <c r="EN9" s="450"/>
      <c r="EO9" s="450"/>
      <c r="EP9" s="450"/>
      <c r="EQ9" s="450"/>
      <c r="ER9" s="450"/>
      <c r="ES9" s="450"/>
      <c r="ET9" s="450"/>
      <c r="EU9" s="450"/>
      <c r="EV9" s="450"/>
      <c r="EW9" s="450"/>
      <c r="EX9" s="450"/>
      <c r="EY9" s="450"/>
      <c r="EZ9" s="450"/>
      <c r="FA9" s="450"/>
      <c r="FB9" s="450"/>
      <c r="FC9" s="450"/>
      <c r="FD9" s="450"/>
      <c r="FE9" s="450"/>
      <c r="FF9" s="450"/>
      <c r="FG9" s="450"/>
      <c r="FH9" s="450"/>
      <c r="FI9" s="450"/>
      <c r="FJ9" s="450"/>
      <c r="FK9" s="450"/>
      <c r="FL9" s="450"/>
      <c r="FM9" s="450"/>
      <c r="FN9" s="450"/>
      <c r="FO9" s="450"/>
      <c r="FP9" s="450"/>
      <c r="FQ9" s="450"/>
      <c r="FR9" s="450"/>
      <c r="FS9" s="450"/>
      <c r="FT9" s="450"/>
      <c r="FU9" s="450"/>
      <c r="FV9" s="450"/>
      <c r="FW9" s="450"/>
      <c r="FX9" s="450"/>
      <c r="FY9" s="450"/>
      <c r="FZ9" s="450"/>
      <c r="GA9" s="450"/>
      <c r="GB9" s="450"/>
      <c r="GC9" s="450"/>
      <c r="GD9" s="450"/>
      <c r="GE9" s="450"/>
      <c r="GF9" s="450"/>
      <c r="GG9" s="450"/>
      <c r="GH9" s="450"/>
      <c r="GI9" s="450"/>
      <c r="GJ9" s="450"/>
      <c r="GK9" s="450"/>
      <c r="GL9" s="450"/>
      <c r="GM9" s="450"/>
      <c r="GN9" s="450"/>
      <c r="GO9" s="450"/>
      <c r="GP9" s="450"/>
      <c r="GQ9" s="450"/>
      <c r="GR9" s="450"/>
      <c r="GS9" s="450"/>
      <c r="GT9" s="450"/>
      <c r="GU9" s="450"/>
      <c r="GV9" s="450"/>
      <c r="GW9" s="450"/>
      <c r="GX9" s="450"/>
      <c r="GY9" s="450"/>
      <c r="GZ9" s="450"/>
      <c r="HA9" s="450"/>
      <c r="HB9" s="450"/>
      <c r="HC9" s="450"/>
      <c r="HD9" s="450"/>
      <c r="HE9" s="450"/>
      <c r="HF9" s="450"/>
      <c r="HG9" s="450"/>
      <c r="HH9" s="450"/>
      <c r="HI9" s="450"/>
      <c r="HJ9" s="450"/>
      <c r="HK9" s="450"/>
      <c r="HL9" s="450"/>
      <c r="HM9" s="450"/>
      <c r="HN9" s="450"/>
      <c r="HO9" s="450"/>
      <c r="HP9" s="450"/>
      <c r="HQ9" s="450"/>
      <c r="HR9" s="450"/>
      <c r="HS9" s="450"/>
      <c r="HT9" s="450"/>
      <c r="HU9" s="450"/>
      <c r="HV9" s="450"/>
      <c r="HW9" s="450"/>
      <c r="HX9" s="450"/>
      <c r="HY9" s="450"/>
      <c r="HZ9" s="450"/>
      <c r="IA9" s="450"/>
      <c r="IB9" s="450"/>
      <c r="IC9" s="450"/>
      <c r="ID9" s="450"/>
      <c r="IE9" s="450"/>
      <c r="IF9" s="450"/>
      <c r="IG9" s="450"/>
      <c r="IH9" s="450"/>
      <c r="II9" s="450"/>
      <c r="IJ9" s="450"/>
      <c r="IK9" s="450"/>
      <c r="IL9" s="450"/>
      <c r="IM9" s="450"/>
      <c r="IN9" s="450"/>
      <c r="IO9" s="450"/>
      <c r="IP9" s="450"/>
      <c r="IQ9" s="450"/>
      <c r="IR9" s="450"/>
      <c r="IS9" s="450"/>
      <c r="IT9" s="450"/>
      <c r="IU9" s="450"/>
      <c r="IV9" s="450"/>
      <c r="IW9" s="450"/>
      <c r="IX9" s="450"/>
      <c r="IY9" s="450"/>
      <c r="IZ9" s="450"/>
      <c r="JA9" s="450"/>
      <c r="JB9" s="450"/>
    </row>
    <row r="10" s="378" customFormat="1" ht="19.05" customHeight="1" spans="1:262">
      <c r="A10" s="398" t="s">
        <v>177</v>
      </c>
      <c r="B10" s="64">
        <v>23760</v>
      </c>
      <c r="C10" s="64">
        <v>24520</v>
      </c>
      <c r="D10" s="64">
        <v>24520</v>
      </c>
      <c r="E10" s="64">
        <v>26531</v>
      </c>
      <c r="F10" s="395">
        <f t="shared" si="0"/>
        <v>108.201468189233</v>
      </c>
      <c r="G10" s="396">
        <f t="shared" si="1"/>
        <v>2011</v>
      </c>
      <c r="H10" s="395">
        <f t="shared" si="2"/>
        <v>11.6624579124579</v>
      </c>
      <c r="I10" s="396">
        <f t="shared" si="3"/>
        <v>2771</v>
      </c>
      <c r="J10" s="456"/>
      <c r="K10" s="455" t="s">
        <v>178</v>
      </c>
      <c r="L10" s="64"/>
      <c r="M10" s="64"/>
      <c r="N10" s="64"/>
      <c r="O10" s="64"/>
      <c r="P10" s="395"/>
      <c r="Q10" s="399"/>
      <c r="R10" s="395"/>
      <c r="S10" s="399"/>
      <c r="T10" s="465"/>
      <c r="U10" s="450"/>
      <c r="V10" s="464"/>
      <c r="W10" s="464"/>
      <c r="X10" s="464"/>
      <c r="Y10" s="464"/>
      <c r="Z10" s="450"/>
      <c r="AA10" s="450"/>
      <c r="AB10" s="450"/>
      <c r="AC10" s="450"/>
      <c r="AD10" s="450"/>
      <c r="AE10" s="450"/>
      <c r="AF10" s="450"/>
      <c r="AG10" s="450"/>
      <c r="AH10" s="450"/>
      <c r="AI10" s="450"/>
      <c r="AJ10" s="450"/>
      <c r="AK10" s="450"/>
      <c r="AL10" s="450"/>
      <c r="AM10" s="450"/>
      <c r="AN10" s="450"/>
      <c r="AO10" s="450"/>
      <c r="AP10" s="450"/>
      <c r="AQ10" s="450"/>
      <c r="AR10" s="450"/>
      <c r="AS10" s="450"/>
      <c r="AT10" s="450"/>
      <c r="AU10" s="450"/>
      <c r="AV10" s="450"/>
      <c r="AW10" s="450"/>
      <c r="AX10" s="450"/>
      <c r="AY10" s="450"/>
      <c r="AZ10" s="450"/>
      <c r="BA10" s="450"/>
      <c r="BB10" s="450"/>
      <c r="BC10" s="450"/>
      <c r="BD10" s="450"/>
      <c r="BE10" s="450"/>
      <c r="BF10" s="450"/>
      <c r="BG10" s="450"/>
      <c r="BH10" s="450"/>
      <c r="BI10" s="450"/>
      <c r="BJ10" s="450"/>
      <c r="BK10" s="450"/>
      <c r="BL10" s="450"/>
      <c r="BM10" s="450"/>
      <c r="BN10" s="450"/>
      <c r="BO10" s="450"/>
      <c r="BP10" s="450"/>
      <c r="BQ10" s="450"/>
      <c r="BR10" s="450"/>
      <c r="BS10" s="450"/>
      <c r="BT10" s="450"/>
      <c r="BU10" s="450"/>
      <c r="BV10" s="450"/>
      <c r="BW10" s="450"/>
      <c r="BX10" s="450"/>
      <c r="BY10" s="450"/>
      <c r="BZ10" s="450"/>
      <c r="CA10" s="450"/>
      <c r="CB10" s="450"/>
      <c r="CC10" s="450"/>
      <c r="CD10" s="450"/>
      <c r="CE10" s="450"/>
      <c r="CF10" s="450"/>
      <c r="CG10" s="450"/>
      <c r="CH10" s="450"/>
      <c r="CI10" s="450"/>
      <c r="CJ10" s="450"/>
      <c r="CK10" s="450"/>
      <c r="CL10" s="450"/>
      <c r="CM10" s="450"/>
      <c r="CN10" s="450"/>
      <c r="CO10" s="450"/>
      <c r="CP10" s="450"/>
      <c r="CQ10" s="450"/>
      <c r="CR10" s="450"/>
      <c r="CS10" s="450"/>
      <c r="CT10" s="450"/>
      <c r="CU10" s="450"/>
      <c r="CV10" s="450"/>
      <c r="CW10" s="450"/>
      <c r="CX10" s="450"/>
      <c r="CY10" s="450"/>
      <c r="CZ10" s="450"/>
      <c r="DA10" s="450"/>
      <c r="DB10" s="450"/>
      <c r="DC10" s="450"/>
      <c r="DD10" s="450"/>
      <c r="DE10" s="450"/>
      <c r="DF10" s="450"/>
      <c r="DG10" s="450"/>
      <c r="DH10" s="450"/>
      <c r="DI10" s="450"/>
      <c r="DJ10" s="450"/>
      <c r="DK10" s="450"/>
      <c r="DL10" s="450"/>
      <c r="DM10" s="450"/>
      <c r="DN10" s="450"/>
      <c r="DO10" s="450"/>
      <c r="DP10" s="450"/>
      <c r="DQ10" s="450"/>
      <c r="DR10" s="450"/>
      <c r="DS10" s="450"/>
      <c r="DT10" s="450"/>
      <c r="DU10" s="450"/>
      <c r="DV10" s="450"/>
      <c r="DW10" s="450"/>
      <c r="DX10" s="450"/>
      <c r="DY10" s="450"/>
      <c r="DZ10" s="450"/>
      <c r="EA10" s="450"/>
      <c r="EB10" s="450"/>
      <c r="EC10" s="450"/>
      <c r="ED10" s="450"/>
      <c r="EE10" s="450"/>
      <c r="EF10" s="450"/>
      <c r="EG10" s="450"/>
      <c r="EH10" s="450"/>
      <c r="EI10" s="450"/>
      <c r="EJ10" s="450"/>
      <c r="EK10" s="450"/>
      <c r="EL10" s="450"/>
      <c r="EM10" s="450"/>
      <c r="EN10" s="450"/>
      <c r="EO10" s="450"/>
      <c r="EP10" s="450"/>
      <c r="EQ10" s="450"/>
      <c r="ER10" s="450"/>
      <c r="ES10" s="450"/>
      <c r="ET10" s="450"/>
      <c r="EU10" s="450"/>
      <c r="EV10" s="450"/>
      <c r="EW10" s="450"/>
      <c r="EX10" s="450"/>
      <c r="EY10" s="450"/>
      <c r="EZ10" s="450"/>
      <c r="FA10" s="450"/>
      <c r="FB10" s="450"/>
      <c r="FC10" s="450"/>
      <c r="FD10" s="450"/>
      <c r="FE10" s="450"/>
      <c r="FF10" s="450"/>
      <c r="FG10" s="450"/>
      <c r="FH10" s="450"/>
      <c r="FI10" s="450"/>
      <c r="FJ10" s="450"/>
      <c r="FK10" s="450"/>
      <c r="FL10" s="450"/>
      <c r="FM10" s="450"/>
      <c r="FN10" s="450"/>
      <c r="FO10" s="450"/>
      <c r="FP10" s="450"/>
      <c r="FQ10" s="450"/>
      <c r="FR10" s="450"/>
      <c r="FS10" s="450"/>
      <c r="FT10" s="450"/>
      <c r="FU10" s="450"/>
      <c r="FV10" s="450"/>
      <c r="FW10" s="450"/>
      <c r="FX10" s="450"/>
      <c r="FY10" s="450"/>
      <c r="FZ10" s="450"/>
      <c r="GA10" s="450"/>
      <c r="GB10" s="450"/>
      <c r="GC10" s="450"/>
      <c r="GD10" s="450"/>
      <c r="GE10" s="450"/>
      <c r="GF10" s="450"/>
      <c r="GG10" s="450"/>
      <c r="GH10" s="450"/>
      <c r="GI10" s="450"/>
      <c r="GJ10" s="450"/>
      <c r="GK10" s="450"/>
      <c r="GL10" s="450"/>
      <c r="GM10" s="450"/>
      <c r="GN10" s="450"/>
      <c r="GO10" s="450"/>
      <c r="GP10" s="450"/>
      <c r="GQ10" s="450"/>
      <c r="GR10" s="450"/>
      <c r="GS10" s="450"/>
      <c r="GT10" s="450"/>
      <c r="GU10" s="450"/>
      <c r="GV10" s="450"/>
      <c r="GW10" s="450"/>
      <c r="GX10" s="450"/>
      <c r="GY10" s="450"/>
      <c r="GZ10" s="450"/>
      <c r="HA10" s="450"/>
      <c r="HB10" s="450"/>
      <c r="HC10" s="450"/>
      <c r="HD10" s="450"/>
      <c r="HE10" s="450"/>
      <c r="HF10" s="450"/>
      <c r="HG10" s="450"/>
      <c r="HH10" s="450"/>
      <c r="HI10" s="450"/>
      <c r="HJ10" s="450"/>
      <c r="HK10" s="450"/>
      <c r="HL10" s="450"/>
      <c r="HM10" s="450"/>
      <c r="HN10" s="450"/>
      <c r="HO10" s="450"/>
      <c r="HP10" s="450"/>
      <c r="HQ10" s="450"/>
      <c r="HR10" s="450"/>
      <c r="HS10" s="450"/>
      <c r="HT10" s="450"/>
      <c r="HU10" s="450"/>
      <c r="HV10" s="450"/>
      <c r="HW10" s="450"/>
      <c r="HX10" s="450"/>
      <c r="HY10" s="450"/>
      <c r="HZ10" s="450"/>
      <c r="IA10" s="450"/>
      <c r="IB10" s="450"/>
      <c r="IC10" s="450"/>
      <c r="ID10" s="450"/>
      <c r="IE10" s="450"/>
      <c r="IF10" s="450"/>
      <c r="IG10" s="450"/>
      <c r="IH10" s="450"/>
      <c r="II10" s="450"/>
      <c r="IJ10" s="450"/>
      <c r="IK10" s="450"/>
      <c r="IL10" s="450"/>
      <c r="IM10" s="450"/>
      <c r="IN10" s="450"/>
      <c r="IO10" s="450"/>
      <c r="IP10" s="450"/>
      <c r="IQ10" s="450"/>
      <c r="IR10" s="450"/>
      <c r="IS10" s="450"/>
      <c r="IT10" s="450"/>
      <c r="IU10" s="450"/>
      <c r="IV10" s="450"/>
      <c r="IW10" s="450"/>
      <c r="IX10" s="450"/>
      <c r="IY10" s="450"/>
      <c r="IZ10" s="450"/>
      <c r="JA10" s="450"/>
      <c r="JB10" s="450"/>
    </row>
    <row r="11" s="378" customFormat="1" ht="19.05" customHeight="1" spans="1:262">
      <c r="A11" s="398" t="s">
        <v>179</v>
      </c>
      <c r="B11" s="64">
        <v>28148</v>
      </c>
      <c r="C11" s="64">
        <v>28320</v>
      </c>
      <c r="D11" s="64">
        <v>30850</v>
      </c>
      <c r="E11" s="64">
        <v>31210</v>
      </c>
      <c r="F11" s="395">
        <f t="shared" si="0"/>
        <v>101.166936790924</v>
      </c>
      <c r="G11" s="396">
        <f t="shared" si="1"/>
        <v>360</v>
      </c>
      <c r="H11" s="395">
        <f t="shared" si="2"/>
        <v>10.8782151485008</v>
      </c>
      <c r="I11" s="396">
        <f t="shared" si="3"/>
        <v>3062</v>
      </c>
      <c r="J11" s="456"/>
      <c r="K11" s="421" t="s">
        <v>180</v>
      </c>
      <c r="L11" s="64">
        <v>20</v>
      </c>
      <c r="M11" s="64"/>
      <c r="N11" s="64"/>
      <c r="O11" s="64"/>
      <c r="P11" s="395"/>
      <c r="Q11" s="399"/>
      <c r="R11" s="395">
        <f t="shared" ref="R11:R13" si="8">O11/L11*100-100</f>
        <v>-100</v>
      </c>
      <c r="S11" s="396">
        <f t="shared" si="7"/>
        <v>-20</v>
      </c>
      <c r="T11" s="465"/>
      <c r="U11" s="450"/>
      <c r="V11" s="464"/>
      <c r="W11" s="464"/>
      <c r="X11" s="464"/>
      <c r="Y11" s="464"/>
      <c r="Z11" s="450"/>
      <c r="AA11" s="450"/>
      <c r="AB11" s="450"/>
      <c r="AC11" s="450"/>
      <c r="AD11" s="450"/>
      <c r="AE11" s="450"/>
      <c r="AF11" s="450"/>
      <c r="AG11" s="450"/>
      <c r="AH11" s="450"/>
      <c r="AI11" s="450"/>
      <c r="AJ11" s="450"/>
      <c r="AK11" s="450"/>
      <c r="AL11" s="450"/>
      <c r="AM11" s="450"/>
      <c r="AN11" s="450"/>
      <c r="AO11" s="450"/>
      <c r="AP11" s="450"/>
      <c r="AQ11" s="450"/>
      <c r="AR11" s="450"/>
      <c r="AS11" s="450"/>
      <c r="AT11" s="450"/>
      <c r="AU11" s="450"/>
      <c r="AV11" s="450"/>
      <c r="AW11" s="450"/>
      <c r="AX11" s="450"/>
      <c r="AY11" s="450"/>
      <c r="AZ11" s="450"/>
      <c r="BA11" s="450"/>
      <c r="BB11" s="450"/>
      <c r="BC11" s="450"/>
      <c r="BD11" s="450"/>
      <c r="BE11" s="450"/>
      <c r="BF11" s="450"/>
      <c r="BG11" s="450"/>
      <c r="BH11" s="450"/>
      <c r="BI11" s="450"/>
      <c r="BJ11" s="450"/>
      <c r="BK11" s="450"/>
      <c r="BL11" s="450"/>
      <c r="BM11" s="450"/>
      <c r="BN11" s="450"/>
      <c r="BO11" s="450"/>
      <c r="BP11" s="450"/>
      <c r="BQ11" s="450"/>
      <c r="BR11" s="450"/>
      <c r="BS11" s="450"/>
      <c r="BT11" s="450"/>
      <c r="BU11" s="450"/>
      <c r="BV11" s="450"/>
      <c r="BW11" s="450"/>
      <c r="BX11" s="450"/>
      <c r="BY11" s="450"/>
      <c r="BZ11" s="450"/>
      <c r="CA11" s="450"/>
      <c r="CB11" s="450"/>
      <c r="CC11" s="450"/>
      <c r="CD11" s="450"/>
      <c r="CE11" s="450"/>
      <c r="CF11" s="450"/>
      <c r="CG11" s="450"/>
      <c r="CH11" s="450"/>
      <c r="CI11" s="450"/>
      <c r="CJ11" s="450"/>
      <c r="CK11" s="450"/>
      <c r="CL11" s="450"/>
      <c r="CM11" s="450"/>
      <c r="CN11" s="450"/>
      <c r="CO11" s="450"/>
      <c r="CP11" s="450"/>
      <c r="CQ11" s="450"/>
      <c r="CR11" s="450"/>
      <c r="CS11" s="450"/>
      <c r="CT11" s="450"/>
      <c r="CU11" s="450"/>
      <c r="CV11" s="450"/>
      <c r="CW11" s="450"/>
      <c r="CX11" s="450"/>
      <c r="CY11" s="450"/>
      <c r="CZ11" s="450"/>
      <c r="DA11" s="450"/>
      <c r="DB11" s="450"/>
      <c r="DC11" s="450"/>
      <c r="DD11" s="450"/>
      <c r="DE11" s="450"/>
      <c r="DF11" s="450"/>
      <c r="DG11" s="450"/>
      <c r="DH11" s="450"/>
      <c r="DI11" s="450"/>
      <c r="DJ11" s="450"/>
      <c r="DK11" s="450"/>
      <c r="DL11" s="450"/>
      <c r="DM11" s="450"/>
      <c r="DN11" s="450"/>
      <c r="DO11" s="450"/>
      <c r="DP11" s="450"/>
      <c r="DQ11" s="450"/>
      <c r="DR11" s="450"/>
      <c r="DS11" s="450"/>
      <c r="DT11" s="450"/>
      <c r="DU11" s="450"/>
      <c r="DV11" s="450"/>
      <c r="DW11" s="450"/>
      <c r="DX11" s="450"/>
      <c r="DY11" s="450"/>
      <c r="DZ11" s="450"/>
      <c r="EA11" s="450"/>
      <c r="EB11" s="450"/>
      <c r="EC11" s="450"/>
      <c r="ED11" s="450"/>
      <c r="EE11" s="450"/>
      <c r="EF11" s="450"/>
      <c r="EG11" s="450"/>
      <c r="EH11" s="450"/>
      <c r="EI11" s="450"/>
      <c r="EJ11" s="450"/>
      <c r="EK11" s="450"/>
      <c r="EL11" s="450"/>
      <c r="EM11" s="450"/>
      <c r="EN11" s="450"/>
      <c r="EO11" s="450"/>
      <c r="EP11" s="450"/>
      <c r="EQ11" s="450"/>
      <c r="ER11" s="450"/>
      <c r="ES11" s="450"/>
      <c r="ET11" s="450"/>
      <c r="EU11" s="450"/>
      <c r="EV11" s="450"/>
      <c r="EW11" s="450"/>
      <c r="EX11" s="450"/>
      <c r="EY11" s="450"/>
      <c r="EZ11" s="450"/>
      <c r="FA11" s="450"/>
      <c r="FB11" s="450"/>
      <c r="FC11" s="450"/>
      <c r="FD11" s="450"/>
      <c r="FE11" s="450"/>
      <c r="FF11" s="450"/>
      <c r="FG11" s="450"/>
      <c r="FH11" s="450"/>
      <c r="FI11" s="450"/>
      <c r="FJ11" s="450"/>
      <c r="FK11" s="450"/>
      <c r="FL11" s="450"/>
      <c r="FM11" s="450"/>
      <c r="FN11" s="450"/>
      <c r="FO11" s="450"/>
      <c r="FP11" s="450"/>
      <c r="FQ11" s="450"/>
      <c r="FR11" s="450"/>
      <c r="FS11" s="450"/>
      <c r="FT11" s="450"/>
      <c r="FU11" s="450"/>
      <c r="FV11" s="450"/>
      <c r="FW11" s="450"/>
      <c r="FX11" s="450"/>
      <c r="FY11" s="450"/>
      <c r="FZ11" s="450"/>
      <c r="GA11" s="450"/>
      <c r="GB11" s="450"/>
      <c r="GC11" s="450"/>
      <c r="GD11" s="450"/>
      <c r="GE11" s="450"/>
      <c r="GF11" s="450"/>
      <c r="GG11" s="450"/>
      <c r="GH11" s="450"/>
      <c r="GI11" s="450"/>
      <c r="GJ11" s="450"/>
      <c r="GK11" s="450"/>
      <c r="GL11" s="450"/>
      <c r="GM11" s="450"/>
      <c r="GN11" s="450"/>
      <c r="GO11" s="450"/>
      <c r="GP11" s="450"/>
      <c r="GQ11" s="450"/>
      <c r="GR11" s="450"/>
      <c r="GS11" s="450"/>
      <c r="GT11" s="450"/>
      <c r="GU11" s="450"/>
      <c r="GV11" s="450"/>
      <c r="GW11" s="450"/>
      <c r="GX11" s="450"/>
      <c r="GY11" s="450"/>
      <c r="GZ11" s="450"/>
      <c r="HA11" s="450"/>
      <c r="HB11" s="450"/>
      <c r="HC11" s="450"/>
      <c r="HD11" s="450"/>
      <c r="HE11" s="450"/>
      <c r="HF11" s="450"/>
      <c r="HG11" s="450"/>
      <c r="HH11" s="450"/>
      <c r="HI11" s="450"/>
      <c r="HJ11" s="450"/>
      <c r="HK11" s="450"/>
      <c r="HL11" s="450"/>
      <c r="HM11" s="450"/>
      <c r="HN11" s="450"/>
      <c r="HO11" s="450"/>
      <c r="HP11" s="450"/>
      <c r="HQ11" s="450"/>
      <c r="HR11" s="450"/>
      <c r="HS11" s="450"/>
      <c r="HT11" s="450"/>
      <c r="HU11" s="450"/>
      <c r="HV11" s="450"/>
      <c r="HW11" s="450"/>
      <c r="HX11" s="450"/>
      <c r="HY11" s="450"/>
      <c r="HZ11" s="450"/>
      <c r="IA11" s="450"/>
      <c r="IB11" s="450"/>
      <c r="IC11" s="450"/>
      <c r="ID11" s="450"/>
      <c r="IE11" s="450"/>
      <c r="IF11" s="450"/>
      <c r="IG11" s="450"/>
      <c r="IH11" s="450"/>
      <c r="II11" s="450"/>
      <c r="IJ11" s="450"/>
      <c r="IK11" s="450"/>
      <c r="IL11" s="450"/>
      <c r="IM11" s="450"/>
      <c r="IN11" s="450"/>
      <c r="IO11" s="450"/>
      <c r="IP11" s="450"/>
      <c r="IQ11" s="450"/>
      <c r="IR11" s="450"/>
      <c r="IS11" s="450"/>
      <c r="IT11" s="450"/>
      <c r="IU11" s="450"/>
      <c r="IV11" s="450"/>
      <c r="IW11" s="450"/>
      <c r="IX11" s="450"/>
      <c r="IY11" s="450"/>
      <c r="IZ11" s="450"/>
      <c r="JA11" s="450"/>
      <c r="JB11" s="450"/>
    </row>
    <row r="12" s="378" customFormat="1" ht="19.05" customHeight="1" spans="1:262">
      <c r="A12" s="398" t="s">
        <v>181</v>
      </c>
      <c r="B12" s="64">
        <v>14754</v>
      </c>
      <c r="C12" s="64">
        <v>12678</v>
      </c>
      <c r="D12" s="64">
        <v>11918</v>
      </c>
      <c r="E12" s="64">
        <v>12665</v>
      </c>
      <c r="F12" s="395">
        <f t="shared" si="0"/>
        <v>106.267830172848</v>
      </c>
      <c r="G12" s="396">
        <f t="shared" si="1"/>
        <v>747</v>
      </c>
      <c r="H12" s="395">
        <f t="shared" si="2"/>
        <v>-14.1588721702589</v>
      </c>
      <c r="I12" s="396">
        <f t="shared" si="3"/>
        <v>-2089</v>
      </c>
      <c r="J12" s="456"/>
      <c r="K12" s="421" t="s">
        <v>182</v>
      </c>
      <c r="L12" s="64">
        <v>27473</v>
      </c>
      <c r="M12" s="64">
        <v>39400</v>
      </c>
      <c r="N12" s="64">
        <v>49432</v>
      </c>
      <c r="O12" s="64">
        <v>50394</v>
      </c>
      <c r="P12" s="395">
        <f t="shared" ref="P12:P17" si="9">O12/N12*100</f>
        <v>101.946107784431</v>
      </c>
      <c r="Q12" s="396">
        <f t="shared" si="5"/>
        <v>962</v>
      </c>
      <c r="R12" s="395">
        <f t="shared" si="8"/>
        <v>83.4310049867142</v>
      </c>
      <c r="S12" s="396">
        <f t="shared" si="7"/>
        <v>22921</v>
      </c>
      <c r="T12" s="465"/>
      <c r="U12" s="450"/>
      <c r="V12" s="464"/>
      <c r="W12" s="464"/>
      <c r="X12" s="464"/>
      <c r="Y12" s="464"/>
      <c r="Z12" s="450"/>
      <c r="AA12" s="450"/>
      <c r="AB12" s="450"/>
      <c r="AC12" s="450"/>
      <c r="AD12" s="450"/>
      <c r="AE12" s="450"/>
      <c r="AF12" s="450"/>
      <c r="AG12" s="450"/>
      <c r="AH12" s="450"/>
      <c r="AI12" s="450"/>
      <c r="AJ12" s="450"/>
      <c r="AK12" s="450"/>
      <c r="AL12" s="450"/>
      <c r="AM12" s="450"/>
      <c r="AN12" s="450"/>
      <c r="AO12" s="450"/>
      <c r="AP12" s="450"/>
      <c r="AQ12" s="450"/>
      <c r="AR12" s="450"/>
      <c r="AS12" s="450"/>
      <c r="AT12" s="450"/>
      <c r="AU12" s="450"/>
      <c r="AV12" s="450"/>
      <c r="AW12" s="450"/>
      <c r="AX12" s="450"/>
      <c r="AY12" s="450"/>
      <c r="AZ12" s="450"/>
      <c r="BA12" s="450"/>
      <c r="BB12" s="450"/>
      <c r="BC12" s="450"/>
      <c r="BD12" s="450"/>
      <c r="BE12" s="450"/>
      <c r="BF12" s="450"/>
      <c r="BG12" s="450"/>
      <c r="BH12" s="450"/>
      <c r="BI12" s="450"/>
      <c r="BJ12" s="450"/>
      <c r="BK12" s="450"/>
      <c r="BL12" s="450"/>
      <c r="BM12" s="450"/>
      <c r="BN12" s="450"/>
      <c r="BO12" s="450"/>
      <c r="BP12" s="450"/>
      <c r="BQ12" s="450"/>
      <c r="BR12" s="450"/>
      <c r="BS12" s="450"/>
      <c r="BT12" s="450"/>
      <c r="BU12" s="450"/>
      <c r="BV12" s="450"/>
      <c r="BW12" s="450"/>
      <c r="BX12" s="450"/>
      <c r="BY12" s="450"/>
      <c r="BZ12" s="450"/>
      <c r="CA12" s="450"/>
      <c r="CB12" s="450"/>
      <c r="CC12" s="450"/>
      <c r="CD12" s="450"/>
      <c r="CE12" s="450"/>
      <c r="CF12" s="450"/>
      <c r="CG12" s="450"/>
      <c r="CH12" s="450"/>
      <c r="CI12" s="450"/>
      <c r="CJ12" s="450"/>
      <c r="CK12" s="450"/>
      <c r="CL12" s="450"/>
      <c r="CM12" s="450"/>
      <c r="CN12" s="450"/>
      <c r="CO12" s="450"/>
      <c r="CP12" s="450"/>
      <c r="CQ12" s="450"/>
      <c r="CR12" s="450"/>
      <c r="CS12" s="450"/>
      <c r="CT12" s="450"/>
      <c r="CU12" s="450"/>
      <c r="CV12" s="450"/>
      <c r="CW12" s="450"/>
      <c r="CX12" s="450"/>
      <c r="CY12" s="450"/>
      <c r="CZ12" s="450"/>
      <c r="DA12" s="450"/>
      <c r="DB12" s="450"/>
      <c r="DC12" s="450"/>
      <c r="DD12" s="450"/>
      <c r="DE12" s="450"/>
      <c r="DF12" s="450"/>
      <c r="DG12" s="450"/>
      <c r="DH12" s="450"/>
      <c r="DI12" s="450"/>
      <c r="DJ12" s="450"/>
      <c r="DK12" s="450"/>
      <c r="DL12" s="450"/>
      <c r="DM12" s="450"/>
      <c r="DN12" s="450"/>
      <c r="DO12" s="450"/>
      <c r="DP12" s="450"/>
      <c r="DQ12" s="450"/>
      <c r="DR12" s="450"/>
      <c r="DS12" s="450"/>
      <c r="DT12" s="450"/>
      <c r="DU12" s="450"/>
      <c r="DV12" s="450"/>
      <c r="DW12" s="450"/>
      <c r="DX12" s="450"/>
      <c r="DY12" s="450"/>
      <c r="DZ12" s="450"/>
      <c r="EA12" s="450"/>
      <c r="EB12" s="450"/>
      <c r="EC12" s="450"/>
      <c r="ED12" s="450"/>
      <c r="EE12" s="450"/>
      <c r="EF12" s="450"/>
      <c r="EG12" s="450"/>
      <c r="EH12" s="450"/>
      <c r="EI12" s="450"/>
      <c r="EJ12" s="450"/>
      <c r="EK12" s="450"/>
      <c r="EL12" s="450"/>
      <c r="EM12" s="450"/>
      <c r="EN12" s="450"/>
      <c r="EO12" s="450"/>
      <c r="EP12" s="450"/>
      <c r="EQ12" s="450"/>
      <c r="ER12" s="450"/>
      <c r="ES12" s="450"/>
      <c r="ET12" s="450"/>
      <c r="EU12" s="450"/>
      <c r="EV12" s="450"/>
      <c r="EW12" s="450"/>
      <c r="EX12" s="450"/>
      <c r="EY12" s="450"/>
      <c r="EZ12" s="450"/>
      <c r="FA12" s="450"/>
      <c r="FB12" s="450"/>
      <c r="FC12" s="450"/>
      <c r="FD12" s="450"/>
      <c r="FE12" s="450"/>
      <c r="FF12" s="450"/>
      <c r="FG12" s="450"/>
      <c r="FH12" s="450"/>
      <c r="FI12" s="450"/>
      <c r="FJ12" s="450"/>
      <c r="FK12" s="450"/>
      <c r="FL12" s="450"/>
      <c r="FM12" s="450"/>
      <c r="FN12" s="450"/>
      <c r="FO12" s="450"/>
      <c r="FP12" s="450"/>
      <c r="FQ12" s="450"/>
      <c r="FR12" s="450"/>
      <c r="FS12" s="450"/>
      <c r="FT12" s="450"/>
      <c r="FU12" s="450"/>
      <c r="FV12" s="450"/>
      <c r="FW12" s="450"/>
      <c r="FX12" s="450"/>
      <c r="FY12" s="450"/>
      <c r="FZ12" s="450"/>
      <c r="GA12" s="450"/>
      <c r="GB12" s="450"/>
      <c r="GC12" s="450"/>
      <c r="GD12" s="450"/>
      <c r="GE12" s="450"/>
      <c r="GF12" s="450"/>
      <c r="GG12" s="450"/>
      <c r="GH12" s="450"/>
      <c r="GI12" s="450"/>
      <c r="GJ12" s="450"/>
      <c r="GK12" s="450"/>
      <c r="GL12" s="450"/>
      <c r="GM12" s="450"/>
      <c r="GN12" s="450"/>
      <c r="GO12" s="450"/>
      <c r="GP12" s="450"/>
      <c r="GQ12" s="450"/>
      <c r="GR12" s="450"/>
      <c r="GS12" s="450"/>
      <c r="GT12" s="450"/>
      <c r="GU12" s="450"/>
      <c r="GV12" s="450"/>
      <c r="GW12" s="450"/>
      <c r="GX12" s="450"/>
      <c r="GY12" s="450"/>
      <c r="GZ12" s="450"/>
      <c r="HA12" s="450"/>
      <c r="HB12" s="450"/>
      <c r="HC12" s="450"/>
      <c r="HD12" s="450"/>
      <c r="HE12" s="450"/>
      <c r="HF12" s="450"/>
      <c r="HG12" s="450"/>
      <c r="HH12" s="450"/>
      <c r="HI12" s="450"/>
      <c r="HJ12" s="450"/>
      <c r="HK12" s="450"/>
      <c r="HL12" s="450"/>
      <c r="HM12" s="450"/>
      <c r="HN12" s="450"/>
      <c r="HO12" s="450"/>
      <c r="HP12" s="450"/>
      <c r="HQ12" s="450"/>
      <c r="HR12" s="450"/>
      <c r="HS12" s="450"/>
      <c r="HT12" s="450"/>
      <c r="HU12" s="450"/>
      <c r="HV12" s="450"/>
      <c r="HW12" s="450"/>
      <c r="HX12" s="450"/>
      <c r="HY12" s="450"/>
      <c r="HZ12" s="450"/>
      <c r="IA12" s="450"/>
      <c r="IB12" s="450"/>
      <c r="IC12" s="450"/>
      <c r="ID12" s="450"/>
      <c r="IE12" s="450"/>
      <c r="IF12" s="450"/>
      <c r="IG12" s="450"/>
      <c r="IH12" s="450"/>
      <c r="II12" s="450"/>
      <c r="IJ12" s="450"/>
      <c r="IK12" s="450"/>
      <c r="IL12" s="450"/>
      <c r="IM12" s="450"/>
      <c r="IN12" s="450"/>
      <c r="IO12" s="450"/>
      <c r="IP12" s="450"/>
      <c r="IQ12" s="450"/>
      <c r="IR12" s="450"/>
      <c r="IS12" s="450"/>
      <c r="IT12" s="450"/>
      <c r="IU12" s="450"/>
      <c r="IV12" s="450"/>
      <c r="IW12" s="450"/>
      <c r="IX12" s="450"/>
      <c r="IY12" s="450"/>
      <c r="IZ12" s="450"/>
      <c r="JA12" s="450"/>
      <c r="JB12" s="450"/>
    </row>
    <row r="13" s="378" customFormat="1" ht="19.05" customHeight="1" spans="1:262">
      <c r="A13" s="398" t="s">
        <v>183</v>
      </c>
      <c r="B13" s="64">
        <v>1356</v>
      </c>
      <c r="C13" s="64">
        <v>750</v>
      </c>
      <c r="D13" s="64">
        <f>750+151</f>
        <v>901</v>
      </c>
      <c r="E13" s="64">
        <v>1501</v>
      </c>
      <c r="F13" s="395">
        <f t="shared" si="0"/>
        <v>166.592674805771</v>
      </c>
      <c r="G13" s="396">
        <f t="shared" si="1"/>
        <v>600</v>
      </c>
      <c r="H13" s="395">
        <f t="shared" si="2"/>
        <v>10.693215339233</v>
      </c>
      <c r="I13" s="396">
        <f t="shared" si="3"/>
        <v>145</v>
      </c>
      <c r="J13" s="456"/>
      <c r="K13" s="421" t="s">
        <v>184</v>
      </c>
      <c r="L13" s="64">
        <v>16265</v>
      </c>
      <c r="M13" s="64">
        <v>16081</v>
      </c>
      <c r="N13" s="64">
        <v>40051</v>
      </c>
      <c r="O13" s="64">
        <v>703853</v>
      </c>
      <c r="P13" s="395">
        <f t="shared" si="9"/>
        <v>1757.39182542259</v>
      </c>
      <c r="Q13" s="396">
        <f t="shared" si="5"/>
        <v>663802</v>
      </c>
      <c r="R13" s="395">
        <f t="shared" si="8"/>
        <v>4227.40854595758</v>
      </c>
      <c r="S13" s="396">
        <f t="shared" si="7"/>
        <v>687588</v>
      </c>
      <c r="T13" s="465"/>
      <c r="U13" s="450"/>
      <c r="V13" s="464"/>
      <c r="W13" s="464"/>
      <c r="X13" s="464"/>
      <c r="Y13" s="464"/>
      <c r="Z13" s="450"/>
      <c r="AA13" s="450"/>
      <c r="AB13" s="450"/>
      <c r="AC13" s="450"/>
      <c r="AD13" s="450"/>
      <c r="AE13" s="450"/>
      <c r="AF13" s="450"/>
      <c r="AG13" s="450"/>
      <c r="AH13" s="450"/>
      <c r="AI13" s="450"/>
      <c r="AJ13" s="450"/>
      <c r="AK13" s="450"/>
      <c r="AL13" s="450"/>
      <c r="AM13" s="450"/>
      <c r="AN13" s="450"/>
      <c r="AO13" s="450"/>
      <c r="AP13" s="450"/>
      <c r="AQ13" s="450"/>
      <c r="AR13" s="450"/>
      <c r="AS13" s="450"/>
      <c r="AT13" s="450"/>
      <c r="AU13" s="450"/>
      <c r="AV13" s="450"/>
      <c r="AW13" s="450"/>
      <c r="AX13" s="450"/>
      <c r="AY13" s="450"/>
      <c r="AZ13" s="450"/>
      <c r="BA13" s="450"/>
      <c r="BB13" s="450"/>
      <c r="BC13" s="450"/>
      <c r="BD13" s="450"/>
      <c r="BE13" s="450"/>
      <c r="BF13" s="450"/>
      <c r="BG13" s="450"/>
      <c r="BH13" s="450"/>
      <c r="BI13" s="450"/>
      <c r="BJ13" s="450"/>
      <c r="BK13" s="450"/>
      <c r="BL13" s="450"/>
      <c r="BM13" s="450"/>
      <c r="BN13" s="450"/>
      <c r="BO13" s="450"/>
      <c r="BP13" s="450"/>
      <c r="BQ13" s="450"/>
      <c r="BR13" s="450"/>
      <c r="BS13" s="450"/>
      <c r="BT13" s="450"/>
      <c r="BU13" s="450"/>
      <c r="BV13" s="450"/>
      <c r="BW13" s="450"/>
      <c r="BX13" s="450"/>
      <c r="BY13" s="450"/>
      <c r="BZ13" s="450"/>
      <c r="CA13" s="450"/>
      <c r="CB13" s="450"/>
      <c r="CC13" s="450"/>
      <c r="CD13" s="450"/>
      <c r="CE13" s="450"/>
      <c r="CF13" s="450"/>
      <c r="CG13" s="450"/>
      <c r="CH13" s="450"/>
      <c r="CI13" s="450"/>
      <c r="CJ13" s="450"/>
      <c r="CK13" s="450"/>
      <c r="CL13" s="450"/>
      <c r="CM13" s="450"/>
      <c r="CN13" s="450"/>
      <c r="CO13" s="450"/>
      <c r="CP13" s="450"/>
      <c r="CQ13" s="450"/>
      <c r="CR13" s="450"/>
      <c r="CS13" s="450"/>
      <c r="CT13" s="450"/>
      <c r="CU13" s="450"/>
      <c r="CV13" s="450"/>
      <c r="CW13" s="450"/>
      <c r="CX13" s="450"/>
      <c r="CY13" s="450"/>
      <c r="CZ13" s="450"/>
      <c r="DA13" s="450"/>
      <c r="DB13" s="450"/>
      <c r="DC13" s="450"/>
      <c r="DD13" s="450"/>
      <c r="DE13" s="450"/>
      <c r="DF13" s="450"/>
      <c r="DG13" s="450"/>
      <c r="DH13" s="450"/>
      <c r="DI13" s="450"/>
      <c r="DJ13" s="450"/>
      <c r="DK13" s="450"/>
      <c r="DL13" s="450"/>
      <c r="DM13" s="450"/>
      <c r="DN13" s="450"/>
      <c r="DO13" s="450"/>
      <c r="DP13" s="450"/>
      <c r="DQ13" s="450"/>
      <c r="DR13" s="450"/>
      <c r="DS13" s="450"/>
      <c r="DT13" s="450"/>
      <c r="DU13" s="450"/>
      <c r="DV13" s="450"/>
      <c r="DW13" s="450"/>
      <c r="DX13" s="450"/>
      <c r="DY13" s="450"/>
      <c r="DZ13" s="450"/>
      <c r="EA13" s="450"/>
      <c r="EB13" s="450"/>
      <c r="EC13" s="450"/>
      <c r="ED13" s="450"/>
      <c r="EE13" s="450"/>
      <c r="EF13" s="450"/>
      <c r="EG13" s="450"/>
      <c r="EH13" s="450"/>
      <c r="EI13" s="450"/>
      <c r="EJ13" s="450"/>
      <c r="EK13" s="450"/>
      <c r="EL13" s="450"/>
      <c r="EM13" s="450"/>
      <c r="EN13" s="450"/>
      <c r="EO13" s="450"/>
      <c r="EP13" s="450"/>
      <c r="EQ13" s="450"/>
      <c r="ER13" s="450"/>
      <c r="ES13" s="450"/>
      <c r="ET13" s="450"/>
      <c r="EU13" s="450"/>
      <c r="EV13" s="450"/>
      <c r="EW13" s="450"/>
      <c r="EX13" s="450"/>
      <c r="EY13" s="450"/>
      <c r="EZ13" s="450"/>
      <c r="FA13" s="450"/>
      <c r="FB13" s="450"/>
      <c r="FC13" s="450"/>
      <c r="FD13" s="450"/>
      <c r="FE13" s="450"/>
      <c r="FF13" s="450"/>
      <c r="FG13" s="450"/>
      <c r="FH13" s="450"/>
      <c r="FI13" s="450"/>
      <c r="FJ13" s="450"/>
      <c r="FK13" s="450"/>
      <c r="FL13" s="450"/>
      <c r="FM13" s="450"/>
      <c r="FN13" s="450"/>
      <c r="FO13" s="450"/>
      <c r="FP13" s="450"/>
      <c r="FQ13" s="450"/>
      <c r="FR13" s="450"/>
      <c r="FS13" s="450"/>
      <c r="FT13" s="450"/>
      <c r="FU13" s="450"/>
      <c r="FV13" s="450"/>
      <c r="FW13" s="450"/>
      <c r="FX13" s="450"/>
      <c r="FY13" s="450"/>
      <c r="FZ13" s="450"/>
      <c r="GA13" s="450"/>
      <c r="GB13" s="450"/>
      <c r="GC13" s="450"/>
      <c r="GD13" s="450"/>
      <c r="GE13" s="450"/>
      <c r="GF13" s="450"/>
      <c r="GG13" s="450"/>
      <c r="GH13" s="450"/>
      <c r="GI13" s="450"/>
      <c r="GJ13" s="450"/>
      <c r="GK13" s="450"/>
      <c r="GL13" s="450"/>
      <c r="GM13" s="450"/>
      <c r="GN13" s="450"/>
      <c r="GO13" s="450"/>
      <c r="GP13" s="450"/>
      <c r="GQ13" s="450"/>
      <c r="GR13" s="450"/>
      <c r="GS13" s="450"/>
      <c r="GT13" s="450"/>
      <c r="GU13" s="450"/>
      <c r="GV13" s="450"/>
      <c r="GW13" s="450"/>
      <c r="GX13" s="450"/>
      <c r="GY13" s="450"/>
      <c r="GZ13" s="450"/>
      <c r="HA13" s="450"/>
      <c r="HB13" s="450"/>
      <c r="HC13" s="450"/>
      <c r="HD13" s="450"/>
      <c r="HE13" s="450"/>
      <c r="HF13" s="450"/>
      <c r="HG13" s="450"/>
      <c r="HH13" s="450"/>
      <c r="HI13" s="450"/>
      <c r="HJ13" s="450"/>
      <c r="HK13" s="450"/>
      <c r="HL13" s="450"/>
      <c r="HM13" s="450"/>
      <c r="HN13" s="450"/>
      <c r="HO13" s="450"/>
      <c r="HP13" s="450"/>
      <c r="HQ13" s="450"/>
      <c r="HR13" s="450"/>
      <c r="HS13" s="450"/>
      <c r="HT13" s="450"/>
      <c r="HU13" s="450"/>
      <c r="HV13" s="450"/>
      <c r="HW13" s="450"/>
      <c r="HX13" s="450"/>
      <c r="HY13" s="450"/>
      <c r="HZ13" s="450"/>
      <c r="IA13" s="450"/>
      <c r="IB13" s="450"/>
      <c r="IC13" s="450"/>
      <c r="ID13" s="450"/>
      <c r="IE13" s="450"/>
      <c r="IF13" s="450"/>
      <c r="IG13" s="450"/>
      <c r="IH13" s="450"/>
      <c r="II13" s="450"/>
      <c r="IJ13" s="450"/>
      <c r="IK13" s="450"/>
      <c r="IL13" s="450"/>
      <c r="IM13" s="450"/>
      <c r="IN13" s="450"/>
      <c r="IO13" s="450"/>
      <c r="IP13" s="450"/>
      <c r="IQ13" s="450"/>
      <c r="IR13" s="450"/>
      <c r="IS13" s="450"/>
      <c r="IT13" s="450"/>
      <c r="IU13" s="450"/>
      <c r="IV13" s="450"/>
      <c r="IW13" s="450"/>
      <c r="IX13" s="450"/>
      <c r="IY13" s="450"/>
      <c r="IZ13" s="450"/>
      <c r="JA13" s="450"/>
      <c r="JB13" s="450"/>
    </row>
    <row r="14" s="378" customFormat="1" ht="19.05" customHeight="1" spans="1:262">
      <c r="A14" s="401"/>
      <c r="B14" s="64"/>
      <c r="C14" s="64"/>
      <c r="D14" s="64"/>
      <c r="E14" s="64"/>
      <c r="F14" s="395"/>
      <c r="G14" s="399"/>
      <c r="H14" s="395"/>
      <c r="I14" s="399"/>
      <c r="J14" s="456"/>
      <c r="K14" s="421"/>
      <c r="L14" s="64"/>
      <c r="M14" s="64"/>
      <c r="N14" s="64"/>
      <c r="O14" s="64"/>
      <c r="P14" s="395"/>
      <c r="Q14" s="25"/>
      <c r="R14" s="395"/>
      <c r="S14" s="25"/>
      <c r="T14" s="465"/>
      <c r="U14" s="450"/>
      <c r="V14" s="464"/>
      <c r="W14" s="464"/>
      <c r="X14" s="464"/>
      <c r="Y14" s="464"/>
      <c r="Z14" s="450"/>
      <c r="AA14" s="450"/>
      <c r="AB14" s="450"/>
      <c r="AC14" s="450"/>
      <c r="AD14" s="450"/>
      <c r="AE14" s="450"/>
      <c r="AF14" s="450"/>
      <c r="AG14" s="450"/>
      <c r="AH14" s="450"/>
      <c r="AI14" s="450"/>
      <c r="AJ14" s="450"/>
      <c r="AK14" s="450"/>
      <c r="AL14" s="450"/>
      <c r="AM14" s="450"/>
      <c r="AN14" s="450"/>
      <c r="AO14" s="450"/>
      <c r="AP14" s="450"/>
      <c r="AQ14" s="450"/>
      <c r="AR14" s="450"/>
      <c r="AS14" s="450"/>
      <c r="AT14" s="450"/>
      <c r="AU14" s="450"/>
      <c r="AV14" s="450"/>
      <c r="AW14" s="450"/>
      <c r="AX14" s="450"/>
      <c r="AY14" s="450"/>
      <c r="AZ14" s="450"/>
      <c r="BA14" s="450"/>
      <c r="BB14" s="450"/>
      <c r="BC14" s="450"/>
      <c r="BD14" s="450"/>
      <c r="BE14" s="450"/>
      <c r="BF14" s="450"/>
      <c r="BG14" s="450"/>
      <c r="BH14" s="450"/>
      <c r="BI14" s="450"/>
      <c r="BJ14" s="450"/>
      <c r="BK14" s="450"/>
      <c r="BL14" s="450"/>
      <c r="BM14" s="450"/>
      <c r="BN14" s="450"/>
      <c r="BO14" s="450"/>
      <c r="BP14" s="450"/>
      <c r="BQ14" s="450"/>
      <c r="BR14" s="450"/>
      <c r="BS14" s="450"/>
      <c r="BT14" s="450"/>
      <c r="BU14" s="450"/>
      <c r="BV14" s="450"/>
      <c r="BW14" s="450"/>
      <c r="BX14" s="450"/>
      <c r="BY14" s="450"/>
      <c r="BZ14" s="450"/>
      <c r="CA14" s="450"/>
      <c r="CB14" s="450"/>
      <c r="CC14" s="450"/>
      <c r="CD14" s="450"/>
      <c r="CE14" s="450"/>
      <c r="CF14" s="450"/>
      <c r="CG14" s="450"/>
      <c r="CH14" s="450"/>
      <c r="CI14" s="450"/>
      <c r="CJ14" s="450"/>
      <c r="CK14" s="450"/>
      <c r="CL14" s="450"/>
      <c r="CM14" s="450"/>
      <c r="CN14" s="450"/>
      <c r="CO14" s="450"/>
      <c r="CP14" s="450"/>
      <c r="CQ14" s="450"/>
      <c r="CR14" s="450"/>
      <c r="CS14" s="450"/>
      <c r="CT14" s="450"/>
      <c r="CU14" s="450"/>
      <c r="CV14" s="450"/>
      <c r="CW14" s="450"/>
      <c r="CX14" s="450"/>
      <c r="CY14" s="450"/>
      <c r="CZ14" s="450"/>
      <c r="DA14" s="450"/>
      <c r="DB14" s="450"/>
      <c r="DC14" s="450"/>
      <c r="DD14" s="450"/>
      <c r="DE14" s="450"/>
      <c r="DF14" s="450"/>
      <c r="DG14" s="450"/>
      <c r="DH14" s="450"/>
      <c r="DI14" s="450"/>
      <c r="DJ14" s="450"/>
      <c r="DK14" s="450"/>
      <c r="DL14" s="450"/>
      <c r="DM14" s="450"/>
      <c r="DN14" s="450"/>
      <c r="DO14" s="450"/>
      <c r="DP14" s="450"/>
      <c r="DQ14" s="450"/>
      <c r="DR14" s="450"/>
      <c r="DS14" s="450"/>
      <c r="DT14" s="450"/>
      <c r="DU14" s="450"/>
      <c r="DV14" s="450"/>
      <c r="DW14" s="450"/>
      <c r="DX14" s="450"/>
      <c r="DY14" s="450"/>
      <c r="DZ14" s="450"/>
      <c r="EA14" s="450"/>
      <c r="EB14" s="450"/>
      <c r="EC14" s="450"/>
      <c r="ED14" s="450"/>
      <c r="EE14" s="450"/>
      <c r="EF14" s="450"/>
      <c r="EG14" s="450"/>
      <c r="EH14" s="450"/>
      <c r="EI14" s="450"/>
      <c r="EJ14" s="450"/>
      <c r="EK14" s="450"/>
      <c r="EL14" s="450"/>
      <c r="EM14" s="450"/>
      <c r="EN14" s="450"/>
      <c r="EO14" s="450"/>
      <c r="EP14" s="450"/>
      <c r="EQ14" s="450"/>
      <c r="ER14" s="450"/>
      <c r="ES14" s="450"/>
      <c r="ET14" s="450"/>
      <c r="EU14" s="450"/>
      <c r="EV14" s="450"/>
      <c r="EW14" s="450"/>
      <c r="EX14" s="450"/>
      <c r="EY14" s="450"/>
      <c r="EZ14" s="450"/>
      <c r="FA14" s="450"/>
      <c r="FB14" s="450"/>
      <c r="FC14" s="450"/>
      <c r="FD14" s="450"/>
      <c r="FE14" s="450"/>
      <c r="FF14" s="450"/>
      <c r="FG14" s="450"/>
      <c r="FH14" s="450"/>
      <c r="FI14" s="450"/>
      <c r="FJ14" s="450"/>
      <c r="FK14" s="450"/>
      <c r="FL14" s="450"/>
      <c r="FM14" s="450"/>
      <c r="FN14" s="450"/>
      <c r="FO14" s="450"/>
      <c r="FP14" s="450"/>
      <c r="FQ14" s="450"/>
      <c r="FR14" s="450"/>
      <c r="FS14" s="450"/>
      <c r="FT14" s="450"/>
      <c r="FU14" s="450"/>
      <c r="FV14" s="450"/>
      <c r="FW14" s="450"/>
      <c r="FX14" s="450"/>
      <c r="FY14" s="450"/>
      <c r="FZ14" s="450"/>
      <c r="GA14" s="450"/>
      <c r="GB14" s="450"/>
      <c r="GC14" s="450"/>
      <c r="GD14" s="450"/>
      <c r="GE14" s="450"/>
      <c r="GF14" s="450"/>
      <c r="GG14" s="450"/>
      <c r="GH14" s="450"/>
      <c r="GI14" s="450"/>
      <c r="GJ14" s="450"/>
      <c r="GK14" s="450"/>
      <c r="GL14" s="450"/>
      <c r="GM14" s="450"/>
      <c r="GN14" s="450"/>
      <c r="GO14" s="450"/>
      <c r="GP14" s="450"/>
      <c r="GQ14" s="450"/>
      <c r="GR14" s="450"/>
      <c r="GS14" s="450"/>
      <c r="GT14" s="450"/>
      <c r="GU14" s="450"/>
      <c r="GV14" s="450"/>
      <c r="GW14" s="450"/>
      <c r="GX14" s="450"/>
      <c r="GY14" s="450"/>
      <c r="GZ14" s="450"/>
      <c r="HA14" s="450"/>
      <c r="HB14" s="450"/>
      <c r="HC14" s="450"/>
      <c r="HD14" s="450"/>
      <c r="HE14" s="450"/>
      <c r="HF14" s="450"/>
      <c r="HG14" s="450"/>
      <c r="HH14" s="450"/>
      <c r="HI14" s="450"/>
      <c r="HJ14" s="450"/>
      <c r="HK14" s="450"/>
      <c r="HL14" s="450"/>
      <c r="HM14" s="450"/>
      <c r="HN14" s="450"/>
      <c r="HO14" s="450"/>
      <c r="HP14" s="450"/>
      <c r="HQ14" s="450"/>
      <c r="HR14" s="450"/>
      <c r="HS14" s="450"/>
      <c r="HT14" s="450"/>
      <c r="HU14" s="450"/>
      <c r="HV14" s="450"/>
      <c r="HW14" s="450"/>
      <c r="HX14" s="450"/>
      <c r="HY14" s="450"/>
      <c r="HZ14" s="450"/>
      <c r="IA14" s="450"/>
      <c r="IB14" s="450"/>
      <c r="IC14" s="450"/>
      <c r="ID14" s="450"/>
      <c r="IE14" s="450"/>
      <c r="IF14" s="450"/>
      <c r="IG14" s="450"/>
      <c r="IH14" s="450"/>
      <c r="II14" s="450"/>
      <c r="IJ14" s="450"/>
      <c r="IK14" s="450"/>
      <c r="IL14" s="450"/>
      <c r="IM14" s="450"/>
      <c r="IN14" s="450"/>
      <c r="IO14" s="450"/>
      <c r="IP14" s="450"/>
      <c r="IQ14" s="450"/>
      <c r="IR14" s="450"/>
      <c r="IS14" s="450"/>
      <c r="IT14" s="450"/>
      <c r="IU14" s="450"/>
      <c r="IV14" s="450"/>
      <c r="IW14" s="450"/>
      <c r="IX14" s="450"/>
      <c r="IY14" s="450"/>
      <c r="IZ14" s="450"/>
      <c r="JA14" s="450"/>
      <c r="JB14" s="450"/>
    </row>
    <row r="15" s="378" customFormat="1" ht="19.05" customHeight="1" spans="1:262">
      <c r="A15" s="445"/>
      <c r="B15" s="64"/>
      <c r="C15" s="64"/>
      <c r="D15" s="64"/>
      <c r="E15" s="64"/>
      <c r="F15" s="395"/>
      <c r="G15" s="399"/>
      <c r="H15" s="395"/>
      <c r="I15" s="399"/>
      <c r="J15" s="456"/>
      <c r="K15" s="421"/>
      <c r="L15" s="64"/>
      <c r="M15" s="64"/>
      <c r="N15" s="64"/>
      <c r="O15" s="64"/>
      <c r="P15" s="395"/>
      <c r="Q15" s="25"/>
      <c r="R15" s="395"/>
      <c r="S15" s="25"/>
      <c r="T15" s="465"/>
      <c r="U15" s="450"/>
      <c r="V15" s="464"/>
      <c r="W15" s="464"/>
      <c r="X15" s="464"/>
      <c r="Y15" s="464"/>
      <c r="Z15" s="450"/>
      <c r="AA15" s="450"/>
      <c r="AB15" s="450"/>
      <c r="AC15" s="450"/>
      <c r="AD15" s="450"/>
      <c r="AE15" s="450"/>
      <c r="AF15" s="450"/>
      <c r="AG15" s="450"/>
      <c r="AH15" s="450"/>
      <c r="AI15" s="450"/>
      <c r="AJ15" s="450"/>
      <c r="AK15" s="450"/>
      <c r="AL15" s="450"/>
      <c r="AM15" s="450"/>
      <c r="AN15" s="450"/>
      <c r="AO15" s="450"/>
      <c r="AP15" s="450"/>
      <c r="AQ15" s="450"/>
      <c r="AR15" s="450"/>
      <c r="AS15" s="450"/>
      <c r="AT15" s="450"/>
      <c r="AU15" s="450"/>
      <c r="AV15" s="450"/>
      <c r="AW15" s="450"/>
      <c r="AX15" s="450"/>
      <c r="AY15" s="450"/>
      <c r="AZ15" s="450"/>
      <c r="BA15" s="450"/>
      <c r="BB15" s="450"/>
      <c r="BC15" s="450"/>
      <c r="BD15" s="450"/>
      <c r="BE15" s="450"/>
      <c r="BF15" s="450"/>
      <c r="BG15" s="450"/>
      <c r="BH15" s="450"/>
      <c r="BI15" s="450"/>
      <c r="BJ15" s="450"/>
      <c r="BK15" s="450"/>
      <c r="BL15" s="450"/>
      <c r="BM15" s="450"/>
      <c r="BN15" s="450"/>
      <c r="BO15" s="450"/>
      <c r="BP15" s="450"/>
      <c r="BQ15" s="450"/>
      <c r="BR15" s="450"/>
      <c r="BS15" s="450"/>
      <c r="BT15" s="450"/>
      <c r="BU15" s="450"/>
      <c r="BV15" s="450"/>
      <c r="BW15" s="450"/>
      <c r="BX15" s="450"/>
      <c r="BY15" s="450"/>
      <c r="BZ15" s="450"/>
      <c r="CA15" s="450"/>
      <c r="CB15" s="450"/>
      <c r="CC15" s="450"/>
      <c r="CD15" s="450"/>
      <c r="CE15" s="450"/>
      <c r="CF15" s="450"/>
      <c r="CG15" s="450"/>
      <c r="CH15" s="450"/>
      <c r="CI15" s="450"/>
      <c r="CJ15" s="450"/>
      <c r="CK15" s="450"/>
      <c r="CL15" s="450"/>
      <c r="CM15" s="450"/>
      <c r="CN15" s="450"/>
      <c r="CO15" s="450"/>
      <c r="CP15" s="450"/>
      <c r="CQ15" s="450"/>
      <c r="CR15" s="450"/>
      <c r="CS15" s="450"/>
      <c r="CT15" s="450"/>
      <c r="CU15" s="450"/>
      <c r="CV15" s="450"/>
      <c r="CW15" s="450"/>
      <c r="CX15" s="450"/>
      <c r="CY15" s="450"/>
      <c r="CZ15" s="450"/>
      <c r="DA15" s="450"/>
      <c r="DB15" s="450"/>
      <c r="DC15" s="450"/>
      <c r="DD15" s="450"/>
      <c r="DE15" s="450"/>
      <c r="DF15" s="450"/>
      <c r="DG15" s="450"/>
      <c r="DH15" s="450"/>
      <c r="DI15" s="450"/>
      <c r="DJ15" s="450"/>
      <c r="DK15" s="450"/>
      <c r="DL15" s="450"/>
      <c r="DM15" s="450"/>
      <c r="DN15" s="450"/>
      <c r="DO15" s="450"/>
      <c r="DP15" s="450"/>
      <c r="DQ15" s="450"/>
      <c r="DR15" s="450"/>
      <c r="DS15" s="450"/>
      <c r="DT15" s="450"/>
      <c r="DU15" s="450"/>
      <c r="DV15" s="450"/>
      <c r="DW15" s="450"/>
      <c r="DX15" s="450"/>
      <c r="DY15" s="450"/>
      <c r="DZ15" s="450"/>
      <c r="EA15" s="450"/>
      <c r="EB15" s="450"/>
      <c r="EC15" s="450"/>
      <c r="ED15" s="450"/>
      <c r="EE15" s="450"/>
      <c r="EF15" s="450"/>
      <c r="EG15" s="450"/>
      <c r="EH15" s="450"/>
      <c r="EI15" s="450"/>
      <c r="EJ15" s="450"/>
      <c r="EK15" s="450"/>
      <c r="EL15" s="450"/>
      <c r="EM15" s="450"/>
      <c r="EN15" s="450"/>
      <c r="EO15" s="450"/>
      <c r="EP15" s="450"/>
      <c r="EQ15" s="450"/>
      <c r="ER15" s="450"/>
      <c r="ES15" s="450"/>
      <c r="ET15" s="450"/>
      <c r="EU15" s="450"/>
      <c r="EV15" s="450"/>
      <c r="EW15" s="450"/>
      <c r="EX15" s="450"/>
      <c r="EY15" s="450"/>
      <c r="EZ15" s="450"/>
      <c r="FA15" s="450"/>
      <c r="FB15" s="450"/>
      <c r="FC15" s="450"/>
      <c r="FD15" s="450"/>
      <c r="FE15" s="450"/>
      <c r="FF15" s="450"/>
      <c r="FG15" s="450"/>
      <c r="FH15" s="450"/>
      <c r="FI15" s="450"/>
      <c r="FJ15" s="450"/>
      <c r="FK15" s="450"/>
      <c r="FL15" s="450"/>
      <c r="FM15" s="450"/>
      <c r="FN15" s="450"/>
      <c r="FO15" s="450"/>
      <c r="FP15" s="450"/>
      <c r="FQ15" s="450"/>
      <c r="FR15" s="450"/>
      <c r="FS15" s="450"/>
      <c r="FT15" s="450"/>
      <c r="FU15" s="450"/>
      <c r="FV15" s="450"/>
      <c r="FW15" s="450"/>
      <c r="FX15" s="450"/>
      <c r="FY15" s="450"/>
      <c r="FZ15" s="450"/>
      <c r="GA15" s="450"/>
      <c r="GB15" s="450"/>
      <c r="GC15" s="450"/>
      <c r="GD15" s="450"/>
      <c r="GE15" s="450"/>
      <c r="GF15" s="450"/>
      <c r="GG15" s="450"/>
      <c r="GH15" s="450"/>
      <c r="GI15" s="450"/>
      <c r="GJ15" s="450"/>
      <c r="GK15" s="450"/>
      <c r="GL15" s="450"/>
      <c r="GM15" s="450"/>
      <c r="GN15" s="450"/>
      <c r="GO15" s="450"/>
      <c r="GP15" s="450"/>
      <c r="GQ15" s="450"/>
      <c r="GR15" s="450"/>
      <c r="GS15" s="450"/>
      <c r="GT15" s="450"/>
      <c r="GU15" s="450"/>
      <c r="GV15" s="450"/>
      <c r="GW15" s="450"/>
      <c r="GX15" s="450"/>
      <c r="GY15" s="450"/>
      <c r="GZ15" s="450"/>
      <c r="HA15" s="450"/>
      <c r="HB15" s="450"/>
      <c r="HC15" s="450"/>
      <c r="HD15" s="450"/>
      <c r="HE15" s="450"/>
      <c r="HF15" s="450"/>
      <c r="HG15" s="450"/>
      <c r="HH15" s="450"/>
      <c r="HI15" s="450"/>
      <c r="HJ15" s="450"/>
      <c r="HK15" s="450"/>
      <c r="HL15" s="450"/>
      <c r="HM15" s="450"/>
      <c r="HN15" s="450"/>
      <c r="HO15" s="450"/>
      <c r="HP15" s="450"/>
      <c r="HQ15" s="450"/>
      <c r="HR15" s="450"/>
      <c r="HS15" s="450"/>
      <c r="HT15" s="450"/>
      <c r="HU15" s="450"/>
      <c r="HV15" s="450"/>
      <c r="HW15" s="450"/>
      <c r="HX15" s="450"/>
      <c r="HY15" s="450"/>
      <c r="HZ15" s="450"/>
      <c r="IA15" s="450"/>
      <c r="IB15" s="450"/>
      <c r="IC15" s="450"/>
      <c r="ID15" s="450"/>
      <c r="IE15" s="450"/>
      <c r="IF15" s="450"/>
      <c r="IG15" s="450"/>
      <c r="IH15" s="450"/>
      <c r="II15" s="450"/>
      <c r="IJ15" s="450"/>
      <c r="IK15" s="450"/>
      <c r="IL15" s="450"/>
      <c r="IM15" s="450"/>
      <c r="IN15" s="450"/>
      <c r="IO15" s="450"/>
      <c r="IP15" s="450"/>
      <c r="IQ15" s="450"/>
      <c r="IR15" s="450"/>
      <c r="IS15" s="450"/>
      <c r="IT15" s="450"/>
      <c r="IU15" s="450"/>
      <c r="IV15" s="450"/>
      <c r="IW15" s="450"/>
      <c r="IX15" s="450"/>
      <c r="IY15" s="450"/>
      <c r="IZ15" s="450"/>
      <c r="JA15" s="450"/>
      <c r="JB15" s="450"/>
    </row>
    <row r="16" s="378" customFormat="1" ht="19.05" customHeight="1" spans="1:262">
      <c r="A16" s="403"/>
      <c r="B16" s="64"/>
      <c r="C16" s="64"/>
      <c r="D16" s="64"/>
      <c r="E16" s="64"/>
      <c r="F16" s="395"/>
      <c r="G16" s="446"/>
      <c r="H16" s="395"/>
      <c r="I16" s="446"/>
      <c r="J16" s="456"/>
      <c r="K16" s="421"/>
      <c r="L16" s="447"/>
      <c r="M16" s="64"/>
      <c r="N16" s="64"/>
      <c r="O16" s="64"/>
      <c r="P16" s="395"/>
      <c r="Q16" s="25"/>
      <c r="R16" s="395"/>
      <c r="S16" s="25"/>
      <c r="T16" s="465"/>
      <c r="U16" s="450"/>
      <c r="V16" s="464"/>
      <c r="W16" s="464"/>
      <c r="X16" s="464"/>
      <c r="Y16" s="464"/>
      <c r="Z16" s="450"/>
      <c r="AA16" s="450"/>
      <c r="AB16" s="450"/>
      <c r="AC16" s="450"/>
      <c r="AD16" s="450"/>
      <c r="AE16" s="450"/>
      <c r="AF16" s="450"/>
      <c r="AG16" s="450"/>
      <c r="AH16" s="450"/>
      <c r="AI16" s="450"/>
      <c r="AJ16" s="450"/>
      <c r="AK16" s="450"/>
      <c r="AL16" s="450"/>
      <c r="AM16" s="450"/>
      <c r="AN16" s="450"/>
      <c r="AO16" s="450"/>
      <c r="AP16" s="450"/>
      <c r="AQ16" s="450"/>
      <c r="AR16" s="450"/>
      <c r="AS16" s="450"/>
      <c r="AT16" s="450"/>
      <c r="AU16" s="450"/>
      <c r="AV16" s="450"/>
      <c r="AW16" s="450"/>
      <c r="AX16" s="450"/>
      <c r="AY16" s="450"/>
      <c r="AZ16" s="450"/>
      <c r="BA16" s="450"/>
      <c r="BB16" s="450"/>
      <c r="BC16" s="450"/>
      <c r="BD16" s="450"/>
      <c r="BE16" s="450"/>
      <c r="BF16" s="450"/>
      <c r="BG16" s="450"/>
      <c r="BH16" s="450"/>
      <c r="BI16" s="450"/>
      <c r="BJ16" s="450"/>
      <c r="BK16" s="450"/>
      <c r="BL16" s="450"/>
      <c r="BM16" s="450"/>
      <c r="BN16" s="450"/>
      <c r="BO16" s="450"/>
      <c r="BP16" s="450"/>
      <c r="BQ16" s="450"/>
      <c r="BR16" s="450"/>
      <c r="BS16" s="450"/>
      <c r="BT16" s="450"/>
      <c r="BU16" s="450"/>
      <c r="BV16" s="450"/>
      <c r="BW16" s="450"/>
      <c r="BX16" s="450"/>
      <c r="BY16" s="450"/>
      <c r="BZ16" s="450"/>
      <c r="CA16" s="450"/>
      <c r="CB16" s="450"/>
      <c r="CC16" s="450"/>
      <c r="CD16" s="450"/>
      <c r="CE16" s="450"/>
      <c r="CF16" s="450"/>
      <c r="CG16" s="450"/>
      <c r="CH16" s="450"/>
      <c r="CI16" s="450"/>
      <c r="CJ16" s="450"/>
      <c r="CK16" s="450"/>
      <c r="CL16" s="450"/>
      <c r="CM16" s="450"/>
      <c r="CN16" s="450"/>
      <c r="CO16" s="450"/>
      <c r="CP16" s="450"/>
      <c r="CQ16" s="450"/>
      <c r="CR16" s="450"/>
      <c r="CS16" s="450"/>
      <c r="CT16" s="450"/>
      <c r="CU16" s="450"/>
      <c r="CV16" s="450"/>
      <c r="CW16" s="450"/>
      <c r="CX16" s="450"/>
      <c r="CY16" s="450"/>
      <c r="CZ16" s="450"/>
      <c r="DA16" s="450"/>
      <c r="DB16" s="450"/>
      <c r="DC16" s="450"/>
      <c r="DD16" s="450"/>
      <c r="DE16" s="450"/>
      <c r="DF16" s="450"/>
      <c r="DG16" s="450"/>
      <c r="DH16" s="450"/>
      <c r="DI16" s="450"/>
      <c r="DJ16" s="450"/>
      <c r="DK16" s="450"/>
      <c r="DL16" s="450"/>
      <c r="DM16" s="450"/>
      <c r="DN16" s="450"/>
      <c r="DO16" s="450"/>
      <c r="DP16" s="450"/>
      <c r="DQ16" s="450"/>
      <c r="DR16" s="450"/>
      <c r="DS16" s="450"/>
      <c r="DT16" s="450"/>
      <c r="DU16" s="450"/>
      <c r="DV16" s="450"/>
      <c r="DW16" s="450"/>
      <c r="DX16" s="450"/>
      <c r="DY16" s="450"/>
      <c r="DZ16" s="450"/>
      <c r="EA16" s="450"/>
      <c r="EB16" s="450"/>
      <c r="EC16" s="450"/>
      <c r="ED16" s="450"/>
      <c r="EE16" s="450"/>
      <c r="EF16" s="450"/>
      <c r="EG16" s="450"/>
      <c r="EH16" s="450"/>
      <c r="EI16" s="450"/>
      <c r="EJ16" s="450"/>
      <c r="EK16" s="450"/>
      <c r="EL16" s="450"/>
      <c r="EM16" s="450"/>
      <c r="EN16" s="450"/>
      <c r="EO16" s="450"/>
      <c r="EP16" s="450"/>
      <c r="EQ16" s="450"/>
      <c r="ER16" s="450"/>
      <c r="ES16" s="450"/>
      <c r="ET16" s="450"/>
      <c r="EU16" s="450"/>
      <c r="EV16" s="450"/>
      <c r="EW16" s="450"/>
      <c r="EX16" s="450"/>
      <c r="EY16" s="450"/>
      <c r="EZ16" s="450"/>
      <c r="FA16" s="450"/>
      <c r="FB16" s="450"/>
      <c r="FC16" s="450"/>
      <c r="FD16" s="450"/>
      <c r="FE16" s="450"/>
      <c r="FF16" s="450"/>
      <c r="FG16" s="450"/>
      <c r="FH16" s="450"/>
      <c r="FI16" s="450"/>
      <c r="FJ16" s="450"/>
      <c r="FK16" s="450"/>
      <c r="FL16" s="450"/>
      <c r="FM16" s="450"/>
      <c r="FN16" s="450"/>
      <c r="FO16" s="450"/>
      <c r="FP16" s="450"/>
      <c r="FQ16" s="450"/>
      <c r="FR16" s="450"/>
      <c r="FS16" s="450"/>
      <c r="FT16" s="450"/>
      <c r="FU16" s="450"/>
      <c r="FV16" s="450"/>
      <c r="FW16" s="450"/>
      <c r="FX16" s="450"/>
      <c r="FY16" s="450"/>
      <c r="FZ16" s="450"/>
      <c r="GA16" s="450"/>
      <c r="GB16" s="450"/>
      <c r="GC16" s="450"/>
      <c r="GD16" s="450"/>
      <c r="GE16" s="450"/>
      <c r="GF16" s="450"/>
      <c r="GG16" s="450"/>
      <c r="GH16" s="450"/>
      <c r="GI16" s="450"/>
      <c r="GJ16" s="450"/>
      <c r="GK16" s="450"/>
      <c r="GL16" s="450"/>
      <c r="GM16" s="450"/>
      <c r="GN16" s="450"/>
      <c r="GO16" s="450"/>
      <c r="GP16" s="450"/>
      <c r="GQ16" s="450"/>
      <c r="GR16" s="450"/>
      <c r="GS16" s="450"/>
      <c r="GT16" s="450"/>
      <c r="GU16" s="450"/>
      <c r="GV16" s="450"/>
      <c r="GW16" s="450"/>
      <c r="GX16" s="450"/>
      <c r="GY16" s="450"/>
      <c r="GZ16" s="450"/>
      <c r="HA16" s="450"/>
      <c r="HB16" s="450"/>
      <c r="HC16" s="450"/>
      <c r="HD16" s="450"/>
      <c r="HE16" s="450"/>
      <c r="HF16" s="450"/>
      <c r="HG16" s="450"/>
      <c r="HH16" s="450"/>
      <c r="HI16" s="450"/>
      <c r="HJ16" s="450"/>
      <c r="HK16" s="450"/>
      <c r="HL16" s="450"/>
      <c r="HM16" s="450"/>
      <c r="HN16" s="450"/>
      <c r="HO16" s="450"/>
      <c r="HP16" s="450"/>
      <c r="HQ16" s="450"/>
      <c r="HR16" s="450"/>
      <c r="HS16" s="450"/>
      <c r="HT16" s="450"/>
      <c r="HU16" s="450"/>
      <c r="HV16" s="450"/>
      <c r="HW16" s="450"/>
      <c r="HX16" s="450"/>
      <c r="HY16" s="450"/>
      <c r="HZ16" s="450"/>
      <c r="IA16" s="450"/>
      <c r="IB16" s="450"/>
      <c r="IC16" s="450"/>
      <c r="ID16" s="450"/>
      <c r="IE16" s="450"/>
      <c r="IF16" s="450"/>
      <c r="IG16" s="450"/>
      <c r="IH16" s="450"/>
      <c r="II16" s="450"/>
      <c r="IJ16" s="450"/>
      <c r="IK16" s="450"/>
      <c r="IL16" s="450"/>
      <c r="IM16" s="450"/>
      <c r="IN16" s="450"/>
      <c r="IO16" s="450"/>
      <c r="IP16" s="450"/>
      <c r="IQ16" s="450"/>
      <c r="IR16" s="450"/>
      <c r="IS16" s="450"/>
      <c r="IT16" s="450"/>
      <c r="IU16" s="450"/>
      <c r="IV16" s="450"/>
      <c r="IW16" s="450"/>
      <c r="IX16" s="450"/>
      <c r="IY16" s="450"/>
      <c r="IZ16" s="450"/>
      <c r="JA16" s="450"/>
      <c r="JB16" s="450"/>
    </row>
    <row r="17" s="378" customFormat="1" ht="19.05" customHeight="1" spans="1:262">
      <c r="A17" s="404" t="s">
        <v>59</v>
      </c>
      <c r="B17" s="64">
        <f>+B5</f>
        <v>1115577</v>
      </c>
      <c r="C17" s="64">
        <f>SUM(C5)</f>
        <v>1017336</v>
      </c>
      <c r="D17" s="64">
        <f>SUM(D5)</f>
        <v>1697720</v>
      </c>
      <c r="E17" s="64">
        <f>+E5</f>
        <v>1741672</v>
      </c>
      <c r="F17" s="395">
        <f>E17/D17*100</f>
        <v>102.588883914898</v>
      </c>
      <c r="G17" s="396">
        <f t="shared" si="1"/>
        <v>43952</v>
      </c>
      <c r="H17" s="395">
        <f>E17/B17*100-100</f>
        <v>56.1229749268764</v>
      </c>
      <c r="I17" s="396">
        <f t="shared" si="3"/>
        <v>626095</v>
      </c>
      <c r="J17" s="456"/>
      <c r="K17" s="425" t="s">
        <v>60</v>
      </c>
      <c r="L17" s="64">
        <f t="shared" ref="L17:O17" si="10">SUM(L5:L15)</f>
        <v>1127018</v>
      </c>
      <c r="M17" s="64">
        <f t="shared" si="10"/>
        <v>938542</v>
      </c>
      <c r="N17" s="64">
        <f t="shared" si="10"/>
        <v>2129218</v>
      </c>
      <c r="O17" s="64">
        <f t="shared" si="10"/>
        <v>2105435</v>
      </c>
      <c r="P17" s="395">
        <f t="shared" si="9"/>
        <v>98.8830171452618</v>
      </c>
      <c r="Q17" s="396">
        <f t="shared" si="5"/>
        <v>-23783</v>
      </c>
      <c r="R17" s="395">
        <f>O17/L17*100-100</f>
        <v>86.814673767411</v>
      </c>
      <c r="S17" s="396">
        <f t="shared" si="7"/>
        <v>978417</v>
      </c>
      <c r="T17" s="465"/>
      <c r="U17" s="450"/>
      <c r="V17" s="464"/>
      <c r="W17" s="464"/>
      <c r="X17" s="464"/>
      <c r="Y17" s="464"/>
      <c r="Z17" s="450"/>
      <c r="AA17" s="450"/>
      <c r="AB17" s="450"/>
      <c r="AC17" s="450"/>
      <c r="AD17" s="450"/>
      <c r="AE17" s="450"/>
      <c r="AF17" s="450"/>
      <c r="AG17" s="450"/>
      <c r="AH17" s="450"/>
      <c r="AI17" s="450"/>
      <c r="AJ17" s="450"/>
      <c r="AK17" s="450"/>
      <c r="AL17" s="450"/>
      <c r="AM17" s="450"/>
      <c r="AN17" s="450"/>
      <c r="AO17" s="450"/>
      <c r="AP17" s="450"/>
      <c r="AQ17" s="450"/>
      <c r="AR17" s="450"/>
      <c r="AS17" s="450"/>
      <c r="AT17" s="450"/>
      <c r="AU17" s="450"/>
      <c r="AV17" s="450"/>
      <c r="AW17" s="450"/>
      <c r="AX17" s="450"/>
      <c r="AY17" s="450"/>
      <c r="AZ17" s="450"/>
      <c r="BA17" s="450"/>
      <c r="BB17" s="450"/>
      <c r="BC17" s="450"/>
      <c r="BD17" s="450"/>
      <c r="BE17" s="450"/>
      <c r="BF17" s="450"/>
      <c r="BG17" s="450"/>
      <c r="BH17" s="450"/>
      <c r="BI17" s="450"/>
      <c r="BJ17" s="450"/>
      <c r="BK17" s="450"/>
      <c r="BL17" s="450"/>
      <c r="BM17" s="450"/>
      <c r="BN17" s="450"/>
      <c r="BO17" s="450"/>
      <c r="BP17" s="450"/>
      <c r="BQ17" s="450"/>
      <c r="BR17" s="450"/>
      <c r="BS17" s="450"/>
      <c r="BT17" s="450"/>
      <c r="BU17" s="450"/>
      <c r="BV17" s="450"/>
      <c r="BW17" s="450"/>
      <c r="BX17" s="450"/>
      <c r="BY17" s="450"/>
      <c r="BZ17" s="450"/>
      <c r="CA17" s="450"/>
      <c r="CB17" s="450"/>
      <c r="CC17" s="450"/>
      <c r="CD17" s="450"/>
      <c r="CE17" s="450"/>
      <c r="CF17" s="450"/>
      <c r="CG17" s="450"/>
      <c r="CH17" s="450"/>
      <c r="CI17" s="450"/>
      <c r="CJ17" s="450"/>
      <c r="CK17" s="450"/>
      <c r="CL17" s="450"/>
      <c r="CM17" s="450"/>
      <c r="CN17" s="450"/>
      <c r="CO17" s="450"/>
      <c r="CP17" s="450"/>
      <c r="CQ17" s="450"/>
      <c r="CR17" s="450"/>
      <c r="CS17" s="450"/>
      <c r="CT17" s="450"/>
      <c r="CU17" s="450"/>
      <c r="CV17" s="450"/>
      <c r="CW17" s="450"/>
      <c r="CX17" s="450"/>
      <c r="CY17" s="450"/>
      <c r="CZ17" s="450"/>
      <c r="DA17" s="450"/>
      <c r="DB17" s="450"/>
      <c r="DC17" s="450"/>
      <c r="DD17" s="450"/>
      <c r="DE17" s="450"/>
      <c r="DF17" s="450"/>
      <c r="DG17" s="450"/>
      <c r="DH17" s="450"/>
      <c r="DI17" s="450"/>
      <c r="DJ17" s="450"/>
      <c r="DK17" s="450"/>
      <c r="DL17" s="450"/>
      <c r="DM17" s="450"/>
      <c r="DN17" s="450"/>
      <c r="DO17" s="450"/>
      <c r="DP17" s="450"/>
      <c r="DQ17" s="450"/>
      <c r="DR17" s="450"/>
      <c r="DS17" s="450"/>
      <c r="DT17" s="450"/>
      <c r="DU17" s="450"/>
      <c r="DV17" s="450"/>
      <c r="DW17" s="450"/>
      <c r="DX17" s="450"/>
      <c r="DY17" s="450"/>
      <c r="DZ17" s="450"/>
      <c r="EA17" s="450"/>
      <c r="EB17" s="450"/>
      <c r="EC17" s="450"/>
      <c r="ED17" s="450"/>
      <c r="EE17" s="450"/>
      <c r="EF17" s="450"/>
      <c r="EG17" s="450"/>
      <c r="EH17" s="450"/>
      <c r="EI17" s="450"/>
      <c r="EJ17" s="450"/>
      <c r="EK17" s="450"/>
      <c r="EL17" s="450"/>
      <c r="EM17" s="450"/>
      <c r="EN17" s="450"/>
      <c r="EO17" s="450"/>
      <c r="EP17" s="450"/>
      <c r="EQ17" s="450"/>
      <c r="ER17" s="450"/>
      <c r="ES17" s="450"/>
      <c r="ET17" s="450"/>
      <c r="EU17" s="450"/>
      <c r="EV17" s="450"/>
      <c r="EW17" s="450"/>
      <c r="EX17" s="450"/>
      <c r="EY17" s="450"/>
      <c r="EZ17" s="450"/>
      <c r="FA17" s="450"/>
      <c r="FB17" s="450"/>
      <c r="FC17" s="450"/>
      <c r="FD17" s="450"/>
      <c r="FE17" s="450"/>
      <c r="FF17" s="450"/>
      <c r="FG17" s="450"/>
      <c r="FH17" s="450"/>
      <c r="FI17" s="450"/>
      <c r="FJ17" s="450"/>
      <c r="FK17" s="450"/>
      <c r="FL17" s="450"/>
      <c r="FM17" s="450"/>
      <c r="FN17" s="450"/>
      <c r="FO17" s="450"/>
      <c r="FP17" s="450"/>
      <c r="FQ17" s="450"/>
      <c r="FR17" s="450"/>
      <c r="FS17" s="450"/>
      <c r="FT17" s="450"/>
      <c r="FU17" s="450"/>
      <c r="FV17" s="450"/>
      <c r="FW17" s="450"/>
      <c r="FX17" s="450"/>
      <c r="FY17" s="450"/>
      <c r="FZ17" s="450"/>
      <c r="GA17" s="450"/>
      <c r="GB17" s="450"/>
      <c r="GC17" s="450"/>
      <c r="GD17" s="450"/>
      <c r="GE17" s="450"/>
      <c r="GF17" s="450"/>
      <c r="GG17" s="450"/>
      <c r="GH17" s="450"/>
      <c r="GI17" s="450"/>
      <c r="GJ17" s="450"/>
      <c r="GK17" s="450"/>
      <c r="GL17" s="450"/>
      <c r="GM17" s="450"/>
      <c r="GN17" s="450"/>
      <c r="GO17" s="450"/>
      <c r="GP17" s="450"/>
      <c r="GQ17" s="450"/>
      <c r="GR17" s="450"/>
      <c r="GS17" s="450"/>
      <c r="GT17" s="450"/>
      <c r="GU17" s="450"/>
      <c r="GV17" s="450"/>
      <c r="GW17" s="450"/>
      <c r="GX17" s="450"/>
      <c r="GY17" s="450"/>
      <c r="GZ17" s="450"/>
      <c r="HA17" s="450"/>
      <c r="HB17" s="450"/>
      <c r="HC17" s="450"/>
      <c r="HD17" s="450"/>
      <c r="HE17" s="450"/>
      <c r="HF17" s="450"/>
      <c r="HG17" s="450"/>
      <c r="HH17" s="450"/>
      <c r="HI17" s="450"/>
      <c r="HJ17" s="450"/>
      <c r="HK17" s="450"/>
      <c r="HL17" s="450"/>
      <c r="HM17" s="450"/>
      <c r="HN17" s="450"/>
      <c r="HO17" s="450"/>
      <c r="HP17" s="450"/>
      <c r="HQ17" s="450"/>
      <c r="HR17" s="450"/>
      <c r="HS17" s="450"/>
      <c r="HT17" s="450"/>
      <c r="HU17" s="450"/>
      <c r="HV17" s="450"/>
      <c r="HW17" s="450"/>
      <c r="HX17" s="450"/>
      <c r="HY17" s="450"/>
      <c r="HZ17" s="450"/>
      <c r="IA17" s="450"/>
      <c r="IB17" s="450"/>
      <c r="IC17" s="450"/>
      <c r="ID17" s="450"/>
      <c r="IE17" s="450"/>
      <c r="IF17" s="450"/>
      <c r="IG17" s="450"/>
      <c r="IH17" s="450"/>
      <c r="II17" s="450"/>
      <c r="IJ17" s="450"/>
      <c r="IK17" s="450"/>
      <c r="IL17" s="450"/>
      <c r="IM17" s="450"/>
      <c r="IN17" s="450"/>
      <c r="IO17" s="450"/>
      <c r="IP17" s="450"/>
      <c r="IQ17" s="450"/>
      <c r="IR17" s="450"/>
      <c r="IS17" s="450"/>
      <c r="IT17" s="450"/>
      <c r="IU17" s="450"/>
      <c r="IV17" s="450"/>
      <c r="IW17" s="450"/>
      <c r="IX17" s="450"/>
      <c r="IY17" s="450"/>
      <c r="IZ17" s="450"/>
      <c r="JA17" s="450"/>
      <c r="JB17" s="450"/>
    </row>
    <row r="18" s="378" customFormat="1" ht="19.05" customHeight="1" spans="1:262">
      <c r="A18" s="405"/>
      <c r="B18" s="447"/>
      <c r="C18" s="64"/>
      <c r="D18" s="64"/>
      <c r="E18" s="64"/>
      <c r="F18" s="395"/>
      <c r="G18" s="399"/>
      <c r="H18" s="395"/>
      <c r="I18" s="399"/>
      <c r="J18" s="456"/>
      <c r="K18" s="421"/>
      <c r="L18" s="447"/>
      <c r="M18" s="64"/>
      <c r="N18" s="64"/>
      <c r="O18" s="64"/>
      <c r="P18" s="395"/>
      <c r="Q18" s="25"/>
      <c r="R18" s="395"/>
      <c r="S18" s="25"/>
      <c r="T18" s="465"/>
      <c r="U18" s="450"/>
      <c r="V18" s="464"/>
      <c r="W18" s="464"/>
      <c r="X18" s="464"/>
      <c r="Y18" s="464"/>
      <c r="Z18" s="450"/>
      <c r="AA18" s="450"/>
      <c r="AB18" s="450"/>
      <c r="AC18" s="450"/>
      <c r="AD18" s="450"/>
      <c r="AE18" s="450"/>
      <c r="AF18" s="450"/>
      <c r="AG18" s="450"/>
      <c r="AH18" s="450"/>
      <c r="AI18" s="450"/>
      <c r="AJ18" s="450"/>
      <c r="AK18" s="450"/>
      <c r="AL18" s="450"/>
      <c r="AM18" s="450"/>
      <c r="AN18" s="450"/>
      <c r="AO18" s="450"/>
      <c r="AP18" s="450"/>
      <c r="AQ18" s="450"/>
      <c r="AR18" s="450"/>
      <c r="AS18" s="450"/>
      <c r="AT18" s="450"/>
      <c r="AU18" s="450"/>
      <c r="AV18" s="450"/>
      <c r="AW18" s="450"/>
      <c r="AX18" s="450"/>
      <c r="AY18" s="450"/>
      <c r="AZ18" s="450"/>
      <c r="BA18" s="450"/>
      <c r="BB18" s="450"/>
      <c r="BC18" s="450"/>
      <c r="BD18" s="450"/>
      <c r="BE18" s="450"/>
      <c r="BF18" s="450"/>
      <c r="BG18" s="450"/>
      <c r="BH18" s="450"/>
      <c r="BI18" s="450"/>
      <c r="BJ18" s="450"/>
      <c r="BK18" s="450"/>
      <c r="BL18" s="450"/>
      <c r="BM18" s="450"/>
      <c r="BN18" s="450"/>
      <c r="BO18" s="450"/>
      <c r="BP18" s="450"/>
      <c r="BQ18" s="450"/>
      <c r="BR18" s="450"/>
      <c r="BS18" s="450"/>
      <c r="BT18" s="450"/>
      <c r="BU18" s="450"/>
      <c r="BV18" s="450"/>
      <c r="BW18" s="450"/>
      <c r="BX18" s="450"/>
      <c r="BY18" s="450"/>
      <c r="BZ18" s="450"/>
      <c r="CA18" s="450"/>
      <c r="CB18" s="450"/>
      <c r="CC18" s="450"/>
      <c r="CD18" s="450"/>
      <c r="CE18" s="450"/>
      <c r="CF18" s="450"/>
      <c r="CG18" s="450"/>
      <c r="CH18" s="450"/>
      <c r="CI18" s="450"/>
      <c r="CJ18" s="450"/>
      <c r="CK18" s="450"/>
      <c r="CL18" s="450"/>
      <c r="CM18" s="450"/>
      <c r="CN18" s="450"/>
      <c r="CO18" s="450"/>
      <c r="CP18" s="450"/>
      <c r="CQ18" s="450"/>
      <c r="CR18" s="450"/>
      <c r="CS18" s="450"/>
      <c r="CT18" s="450"/>
      <c r="CU18" s="450"/>
      <c r="CV18" s="450"/>
      <c r="CW18" s="450"/>
      <c r="CX18" s="450"/>
      <c r="CY18" s="450"/>
      <c r="CZ18" s="450"/>
      <c r="DA18" s="450"/>
      <c r="DB18" s="450"/>
      <c r="DC18" s="450"/>
      <c r="DD18" s="450"/>
      <c r="DE18" s="450"/>
      <c r="DF18" s="450"/>
      <c r="DG18" s="450"/>
      <c r="DH18" s="450"/>
      <c r="DI18" s="450"/>
      <c r="DJ18" s="450"/>
      <c r="DK18" s="450"/>
      <c r="DL18" s="450"/>
      <c r="DM18" s="450"/>
      <c r="DN18" s="450"/>
      <c r="DO18" s="450"/>
      <c r="DP18" s="450"/>
      <c r="DQ18" s="450"/>
      <c r="DR18" s="450"/>
      <c r="DS18" s="450"/>
      <c r="DT18" s="450"/>
      <c r="DU18" s="450"/>
      <c r="DV18" s="450"/>
      <c r="DW18" s="450"/>
      <c r="DX18" s="450"/>
      <c r="DY18" s="450"/>
      <c r="DZ18" s="450"/>
      <c r="EA18" s="450"/>
      <c r="EB18" s="450"/>
      <c r="EC18" s="450"/>
      <c r="ED18" s="450"/>
      <c r="EE18" s="450"/>
      <c r="EF18" s="450"/>
      <c r="EG18" s="450"/>
      <c r="EH18" s="450"/>
      <c r="EI18" s="450"/>
      <c r="EJ18" s="450"/>
      <c r="EK18" s="450"/>
      <c r="EL18" s="450"/>
      <c r="EM18" s="450"/>
      <c r="EN18" s="450"/>
      <c r="EO18" s="450"/>
      <c r="EP18" s="450"/>
      <c r="EQ18" s="450"/>
      <c r="ER18" s="450"/>
      <c r="ES18" s="450"/>
      <c r="ET18" s="450"/>
      <c r="EU18" s="450"/>
      <c r="EV18" s="450"/>
      <c r="EW18" s="450"/>
      <c r="EX18" s="450"/>
      <c r="EY18" s="450"/>
      <c r="EZ18" s="450"/>
      <c r="FA18" s="450"/>
      <c r="FB18" s="450"/>
      <c r="FC18" s="450"/>
      <c r="FD18" s="450"/>
      <c r="FE18" s="450"/>
      <c r="FF18" s="450"/>
      <c r="FG18" s="450"/>
      <c r="FH18" s="450"/>
      <c r="FI18" s="450"/>
      <c r="FJ18" s="450"/>
      <c r="FK18" s="450"/>
      <c r="FL18" s="450"/>
      <c r="FM18" s="450"/>
      <c r="FN18" s="450"/>
      <c r="FO18" s="450"/>
      <c r="FP18" s="450"/>
      <c r="FQ18" s="450"/>
      <c r="FR18" s="450"/>
      <c r="FS18" s="450"/>
      <c r="FT18" s="450"/>
      <c r="FU18" s="450"/>
      <c r="FV18" s="450"/>
      <c r="FW18" s="450"/>
      <c r="FX18" s="450"/>
      <c r="FY18" s="450"/>
      <c r="FZ18" s="450"/>
      <c r="GA18" s="450"/>
      <c r="GB18" s="450"/>
      <c r="GC18" s="450"/>
      <c r="GD18" s="450"/>
      <c r="GE18" s="450"/>
      <c r="GF18" s="450"/>
      <c r="GG18" s="450"/>
      <c r="GH18" s="450"/>
      <c r="GI18" s="450"/>
      <c r="GJ18" s="450"/>
      <c r="GK18" s="450"/>
      <c r="GL18" s="450"/>
      <c r="GM18" s="450"/>
      <c r="GN18" s="450"/>
      <c r="GO18" s="450"/>
      <c r="GP18" s="450"/>
      <c r="GQ18" s="450"/>
      <c r="GR18" s="450"/>
      <c r="GS18" s="450"/>
      <c r="GT18" s="450"/>
      <c r="GU18" s="450"/>
      <c r="GV18" s="450"/>
      <c r="GW18" s="450"/>
      <c r="GX18" s="450"/>
      <c r="GY18" s="450"/>
      <c r="GZ18" s="450"/>
      <c r="HA18" s="450"/>
      <c r="HB18" s="450"/>
      <c r="HC18" s="450"/>
      <c r="HD18" s="450"/>
      <c r="HE18" s="450"/>
      <c r="HF18" s="450"/>
      <c r="HG18" s="450"/>
      <c r="HH18" s="450"/>
      <c r="HI18" s="450"/>
      <c r="HJ18" s="450"/>
      <c r="HK18" s="450"/>
      <c r="HL18" s="450"/>
      <c r="HM18" s="450"/>
      <c r="HN18" s="450"/>
      <c r="HO18" s="450"/>
      <c r="HP18" s="450"/>
      <c r="HQ18" s="450"/>
      <c r="HR18" s="450"/>
      <c r="HS18" s="450"/>
      <c r="HT18" s="450"/>
      <c r="HU18" s="450"/>
      <c r="HV18" s="450"/>
      <c r="HW18" s="450"/>
      <c r="HX18" s="450"/>
      <c r="HY18" s="450"/>
      <c r="HZ18" s="450"/>
      <c r="IA18" s="450"/>
      <c r="IB18" s="450"/>
      <c r="IC18" s="450"/>
      <c r="ID18" s="450"/>
      <c r="IE18" s="450"/>
      <c r="IF18" s="450"/>
      <c r="IG18" s="450"/>
      <c r="IH18" s="450"/>
      <c r="II18" s="450"/>
      <c r="IJ18" s="450"/>
      <c r="IK18" s="450"/>
      <c r="IL18" s="450"/>
      <c r="IM18" s="450"/>
      <c r="IN18" s="450"/>
      <c r="IO18" s="450"/>
      <c r="IP18" s="450"/>
      <c r="IQ18" s="450"/>
      <c r="IR18" s="450"/>
      <c r="IS18" s="450"/>
      <c r="IT18" s="450"/>
      <c r="IU18" s="450"/>
      <c r="IV18" s="450"/>
      <c r="IW18" s="450"/>
      <c r="IX18" s="450"/>
      <c r="IY18" s="450"/>
      <c r="IZ18" s="450"/>
      <c r="JA18" s="450"/>
      <c r="JB18" s="450"/>
    </row>
    <row r="19" s="378" customFormat="1" ht="19.05" customHeight="1" spans="1:262">
      <c r="A19" s="405" t="s">
        <v>63</v>
      </c>
      <c r="B19" s="64">
        <v>8823</v>
      </c>
      <c r="C19" s="64">
        <v>7800</v>
      </c>
      <c r="D19" s="64">
        <v>13111</v>
      </c>
      <c r="E19" s="448">
        <v>14815</v>
      </c>
      <c r="F19" s="395"/>
      <c r="G19" s="396">
        <f t="shared" si="1"/>
        <v>1704</v>
      </c>
      <c r="H19" s="395"/>
      <c r="I19" s="396">
        <f t="shared" si="3"/>
        <v>5992</v>
      </c>
      <c r="J19" s="456"/>
      <c r="K19" s="421" t="s">
        <v>62</v>
      </c>
      <c r="L19" s="64">
        <v>49</v>
      </c>
      <c r="M19" s="64"/>
      <c r="N19" s="64"/>
      <c r="O19" s="448">
        <v>1827</v>
      </c>
      <c r="P19" s="395"/>
      <c r="Q19" s="396">
        <f t="shared" si="5"/>
        <v>1827</v>
      </c>
      <c r="R19" s="395"/>
      <c r="S19" s="396">
        <f t="shared" si="7"/>
        <v>1778</v>
      </c>
      <c r="T19" s="465"/>
      <c r="U19" s="450"/>
      <c r="V19" s="464"/>
      <c r="W19" s="464"/>
      <c r="X19" s="464"/>
      <c r="Y19" s="464"/>
      <c r="Z19" s="450"/>
      <c r="AA19" s="450"/>
      <c r="AB19" s="450"/>
      <c r="AC19" s="450"/>
      <c r="AD19" s="450"/>
      <c r="AE19" s="450"/>
      <c r="AF19" s="450"/>
      <c r="AG19" s="450"/>
      <c r="AH19" s="450"/>
      <c r="AI19" s="450"/>
      <c r="AJ19" s="450"/>
      <c r="AK19" s="450"/>
      <c r="AL19" s="450"/>
      <c r="AM19" s="450"/>
      <c r="AN19" s="450"/>
      <c r="AO19" s="450"/>
      <c r="AP19" s="450"/>
      <c r="AQ19" s="450"/>
      <c r="AR19" s="450"/>
      <c r="AS19" s="450"/>
      <c r="AT19" s="450"/>
      <c r="AU19" s="450"/>
      <c r="AV19" s="450"/>
      <c r="AW19" s="450"/>
      <c r="AX19" s="450"/>
      <c r="AY19" s="450"/>
      <c r="AZ19" s="450"/>
      <c r="BA19" s="450"/>
      <c r="BB19" s="450"/>
      <c r="BC19" s="450"/>
      <c r="BD19" s="450"/>
      <c r="BE19" s="450"/>
      <c r="BF19" s="450"/>
      <c r="BG19" s="450"/>
      <c r="BH19" s="450"/>
      <c r="BI19" s="450"/>
      <c r="BJ19" s="450"/>
      <c r="BK19" s="450"/>
      <c r="BL19" s="450"/>
      <c r="BM19" s="450"/>
      <c r="BN19" s="450"/>
      <c r="BO19" s="450"/>
      <c r="BP19" s="450"/>
      <c r="BQ19" s="450"/>
      <c r="BR19" s="450"/>
      <c r="BS19" s="450"/>
      <c r="BT19" s="450"/>
      <c r="BU19" s="450"/>
      <c r="BV19" s="450"/>
      <c r="BW19" s="450"/>
      <c r="BX19" s="450"/>
      <c r="BY19" s="450"/>
      <c r="BZ19" s="450"/>
      <c r="CA19" s="450"/>
      <c r="CB19" s="450"/>
      <c r="CC19" s="450"/>
      <c r="CD19" s="450"/>
      <c r="CE19" s="450"/>
      <c r="CF19" s="450"/>
      <c r="CG19" s="450"/>
      <c r="CH19" s="450"/>
      <c r="CI19" s="450"/>
      <c r="CJ19" s="450"/>
      <c r="CK19" s="450"/>
      <c r="CL19" s="450"/>
      <c r="CM19" s="450"/>
      <c r="CN19" s="450"/>
      <c r="CO19" s="450"/>
      <c r="CP19" s="450"/>
      <c r="CQ19" s="450"/>
      <c r="CR19" s="450"/>
      <c r="CS19" s="450"/>
      <c r="CT19" s="450"/>
      <c r="CU19" s="450"/>
      <c r="CV19" s="450"/>
      <c r="CW19" s="450"/>
      <c r="CX19" s="450"/>
      <c r="CY19" s="450"/>
      <c r="CZ19" s="450"/>
      <c r="DA19" s="450"/>
      <c r="DB19" s="450"/>
      <c r="DC19" s="450"/>
      <c r="DD19" s="450"/>
      <c r="DE19" s="450"/>
      <c r="DF19" s="450"/>
      <c r="DG19" s="450"/>
      <c r="DH19" s="450"/>
      <c r="DI19" s="450"/>
      <c r="DJ19" s="450"/>
      <c r="DK19" s="450"/>
      <c r="DL19" s="450"/>
      <c r="DM19" s="450"/>
      <c r="DN19" s="450"/>
      <c r="DO19" s="450"/>
      <c r="DP19" s="450"/>
      <c r="DQ19" s="450"/>
      <c r="DR19" s="450"/>
      <c r="DS19" s="450"/>
      <c r="DT19" s="450"/>
      <c r="DU19" s="450"/>
      <c r="DV19" s="450"/>
      <c r="DW19" s="450"/>
      <c r="DX19" s="450"/>
      <c r="DY19" s="450"/>
      <c r="DZ19" s="450"/>
      <c r="EA19" s="450"/>
      <c r="EB19" s="450"/>
      <c r="EC19" s="450"/>
      <c r="ED19" s="450"/>
      <c r="EE19" s="450"/>
      <c r="EF19" s="450"/>
      <c r="EG19" s="450"/>
      <c r="EH19" s="450"/>
      <c r="EI19" s="450"/>
      <c r="EJ19" s="450"/>
      <c r="EK19" s="450"/>
      <c r="EL19" s="450"/>
      <c r="EM19" s="450"/>
      <c r="EN19" s="450"/>
      <c r="EO19" s="450"/>
      <c r="EP19" s="450"/>
      <c r="EQ19" s="450"/>
      <c r="ER19" s="450"/>
      <c r="ES19" s="450"/>
      <c r="ET19" s="450"/>
      <c r="EU19" s="450"/>
      <c r="EV19" s="450"/>
      <c r="EW19" s="450"/>
      <c r="EX19" s="450"/>
      <c r="EY19" s="450"/>
      <c r="EZ19" s="450"/>
      <c r="FA19" s="450"/>
      <c r="FB19" s="450"/>
      <c r="FC19" s="450"/>
      <c r="FD19" s="450"/>
      <c r="FE19" s="450"/>
      <c r="FF19" s="450"/>
      <c r="FG19" s="450"/>
      <c r="FH19" s="450"/>
      <c r="FI19" s="450"/>
      <c r="FJ19" s="450"/>
      <c r="FK19" s="450"/>
      <c r="FL19" s="450"/>
      <c r="FM19" s="450"/>
      <c r="FN19" s="450"/>
      <c r="FO19" s="450"/>
      <c r="FP19" s="450"/>
      <c r="FQ19" s="450"/>
      <c r="FR19" s="450"/>
      <c r="FS19" s="450"/>
      <c r="FT19" s="450"/>
      <c r="FU19" s="450"/>
      <c r="FV19" s="450"/>
      <c r="FW19" s="450"/>
      <c r="FX19" s="450"/>
      <c r="FY19" s="450"/>
      <c r="FZ19" s="450"/>
      <c r="GA19" s="450"/>
      <c r="GB19" s="450"/>
      <c r="GC19" s="450"/>
      <c r="GD19" s="450"/>
      <c r="GE19" s="450"/>
      <c r="GF19" s="450"/>
      <c r="GG19" s="450"/>
      <c r="GH19" s="450"/>
      <c r="GI19" s="450"/>
      <c r="GJ19" s="450"/>
      <c r="GK19" s="450"/>
      <c r="GL19" s="450"/>
      <c r="GM19" s="450"/>
      <c r="GN19" s="450"/>
      <c r="GO19" s="450"/>
      <c r="GP19" s="450"/>
      <c r="GQ19" s="450"/>
      <c r="GR19" s="450"/>
      <c r="GS19" s="450"/>
      <c r="GT19" s="450"/>
      <c r="GU19" s="450"/>
      <c r="GV19" s="450"/>
      <c r="GW19" s="450"/>
      <c r="GX19" s="450"/>
      <c r="GY19" s="450"/>
      <c r="GZ19" s="450"/>
      <c r="HA19" s="450"/>
      <c r="HB19" s="450"/>
      <c r="HC19" s="450"/>
      <c r="HD19" s="450"/>
      <c r="HE19" s="450"/>
      <c r="HF19" s="450"/>
      <c r="HG19" s="450"/>
      <c r="HH19" s="450"/>
      <c r="HI19" s="450"/>
      <c r="HJ19" s="450"/>
      <c r="HK19" s="450"/>
      <c r="HL19" s="450"/>
      <c r="HM19" s="450"/>
      <c r="HN19" s="450"/>
      <c r="HO19" s="450"/>
      <c r="HP19" s="450"/>
      <c r="HQ19" s="450"/>
      <c r="HR19" s="450"/>
      <c r="HS19" s="450"/>
      <c r="HT19" s="450"/>
      <c r="HU19" s="450"/>
      <c r="HV19" s="450"/>
      <c r="HW19" s="450"/>
      <c r="HX19" s="450"/>
      <c r="HY19" s="450"/>
      <c r="HZ19" s="450"/>
      <c r="IA19" s="450"/>
      <c r="IB19" s="450"/>
      <c r="IC19" s="450"/>
      <c r="ID19" s="450"/>
      <c r="IE19" s="450"/>
      <c r="IF19" s="450"/>
      <c r="IG19" s="450"/>
      <c r="IH19" s="450"/>
      <c r="II19" s="450"/>
      <c r="IJ19" s="450"/>
      <c r="IK19" s="450"/>
      <c r="IL19" s="450"/>
      <c r="IM19" s="450"/>
      <c r="IN19" s="450"/>
      <c r="IO19" s="450"/>
      <c r="IP19" s="450"/>
      <c r="IQ19" s="450"/>
      <c r="IR19" s="450"/>
      <c r="IS19" s="450"/>
      <c r="IT19" s="450"/>
      <c r="IU19" s="450"/>
      <c r="IV19" s="450"/>
      <c r="IW19" s="450"/>
      <c r="IX19" s="450"/>
      <c r="IY19" s="450"/>
      <c r="IZ19" s="450"/>
      <c r="JA19" s="450"/>
      <c r="JB19" s="450"/>
    </row>
    <row r="20" s="378" customFormat="1" ht="19.05" customHeight="1" spans="1:262">
      <c r="A20" s="405" t="s">
        <v>65</v>
      </c>
      <c r="B20" s="64">
        <v>484378</v>
      </c>
      <c r="C20" s="64">
        <v>30000</v>
      </c>
      <c r="D20" s="64">
        <v>760700</v>
      </c>
      <c r="E20" s="64">
        <v>760700</v>
      </c>
      <c r="F20" s="395"/>
      <c r="G20" s="399"/>
      <c r="H20" s="395"/>
      <c r="I20" s="396">
        <f t="shared" si="3"/>
        <v>276322</v>
      </c>
      <c r="J20" s="456"/>
      <c r="K20" s="458" t="s">
        <v>95</v>
      </c>
      <c r="L20" s="64"/>
      <c r="M20" s="64"/>
      <c r="N20" s="64"/>
      <c r="O20" s="64"/>
      <c r="P20" s="395"/>
      <c r="Q20" s="25"/>
      <c r="R20" s="395"/>
      <c r="S20" s="25"/>
      <c r="T20" s="465"/>
      <c r="U20" s="450"/>
      <c r="V20" s="464"/>
      <c r="W20" s="464"/>
      <c r="X20" s="464"/>
      <c r="Y20" s="464"/>
      <c r="Z20" s="450"/>
      <c r="AA20" s="450"/>
      <c r="AB20" s="450"/>
      <c r="AC20" s="450"/>
      <c r="AD20" s="450"/>
      <c r="AE20" s="450"/>
      <c r="AF20" s="450"/>
      <c r="AG20" s="450"/>
      <c r="AH20" s="450"/>
      <c r="AI20" s="450"/>
      <c r="AJ20" s="450"/>
      <c r="AK20" s="450"/>
      <c r="AL20" s="450"/>
      <c r="AM20" s="450"/>
      <c r="AN20" s="450"/>
      <c r="AO20" s="450"/>
      <c r="AP20" s="450"/>
      <c r="AQ20" s="450"/>
      <c r="AR20" s="450"/>
      <c r="AS20" s="450"/>
      <c r="AT20" s="450"/>
      <c r="AU20" s="450"/>
      <c r="AV20" s="450"/>
      <c r="AW20" s="450"/>
      <c r="AX20" s="450"/>
      <c r="AY20" s="450"/>
      <c r="AZ20" s="450"/>
      <c r="BA20" s="450"/>
      <c r="BB20" s="450"/>
      <c r="BC20" s="450"/>
      <c r="BD20" s="450"/>
      <c r="BE20" s="450"/>
      <c r="BF20" s="450"/>
      <c r="BG20" s="450"/>
      <c r="BH20" s="450"/>
      <c r="BI20" s="450"/>
      <c r="BJ20" s="450"/>
      <c r="BK20" s="450"/>
      <c r="BL20" s="450"/>
      <c r="BM20" s="450"/>
      <c r="BN20" s="450"/>
      <c r="BO20" s="450"/>
      <c r="BP20" s="450"/>
      <c r="BQ20" s="450"/>
      <c r="BR20" s="450"/>
      <c r="BS20" s="450"/>
      <c r="BT20" s="450"/>
      <c r="BU20" s="450"/>
      <c r="BV20" s="450"/>
      <c r="BW20" s="450"/>
      <c r="BX20" s="450"/>
      <c r="BY20" s="450"/>
      <c r="BZ20" s="450"/>
      <c r="CA20" s="450"/>
      <c r="CB20" s="450"/>
      <c r="CC20" s="450"/>
      <c r="CD20" s="450"/>
      <c r="CE20" s="450"/>
      <c r="CF20" s="450"/>
      <c r="CG20" s="450"/>
      <c r="CH20" s="450"/>
      <c r="CI20" s="450"/>
      <c r="CJ20" s="450"/>
      <c r="CK20" s="450"/>
      <c r="CL20" s="450"/>
      <c r="CM20" s="450"/>
      <c r="CN20" s="450"/>
      <c r="CO20" s="450"/>
      <c r="CP20" s="450"/>
      <c r="CQ20" s="450"/>
      <c r="CR20" s="450"/>
      <c r="CS20" s="450"/>
      <c r="CT20" s="450"/>
      <c r="CU20" s="450"/>
      <c r="CV20" s="450"/>
      <c r="CW20" s="450"/>
      <c r="CX20" s="450"/>
      <c r="CY20" s="450"/>
      <c r="CZ20" s="450"/>
      <c r="DA20" s="450"/>
      <c r="DB20" s="450"/>
      <c r="DC20" s="450"/>
      <c r="DD20" s="450"/>
      <c r="DE20" s="450"/>
      <c r="DF20" s="450"/>
      <c r="DG20" s="450"/>
      <c r="DH20" s="450"/>
      <c r="DI20" s="450"/>
      <c r="DJ20" s="450"/>
      <c r="DK20" s="450"/>
      <c r="DL20" s="450"/>
      <c r="DM20" s="450"/>
      <c r="DN20" s="450"/>
      <c r="DO20" s="450"/>
      <c r="DP20" s="450"/>
      <c r="DQ20" s="450"/>
      <c r="DR20" s="450"/>
      <c r="DS20" s="450"/>
      <c r="DT20" s="450"/>
      <c r="DU20" s="450"/>
      <c r="DV20" s="450"/>
      <c r="DW20" s="450"/>
      <c r="DX20" s="450"/>
      <c r="DY20" s="450"/>
      <c r="DZ20" s="450"/>
      <c r="EA20" s="450"/>
      <c r="EB20" s="450"/>
      <c r="EC20" s="450"/>
      <c r="ED20" s="450"/>
      <c r="EE20" s="450"/>
      <c r="EF20" s="450"/>
      <c r="EG20" s="450"/>
      <c r="EH20" s="450"/>
      <c r="EI20" s="450"/>
      <c r="EJ20" s="450"/>
      <c r="EK20" s="450"/>
      <c r="EL20" s="450"/>
      <c r="EM20" s="450"/>
      <c r="EN20" s="450"/>
      <c r="EO20" s="450"/>
      <c r="EP20" s="450"/>
      <c r="EQ20" s="450"/>
      <c r="ER20" s="450"/>
      <c r="ES20" s="450"/>
      <c r="ET20" s="450"/>
      <c r="EU20" s="450"/>
      <c r="EV20" s="450"/>
      <c r="EW20" s="450"/>
      <c r="EX20" s="450"/>
      <c r="EY20" s="450"/>
      <c r="EZ20" s="450"/>
      <c r="FA20" s="450"/>
      <c r="FB20" s="450"/>
      <c r="FC20" s="450"/>
      <c r="FD20" s="450"/>
      <c r="FE20" s="450"/>
      <c r="FF20" s="450"/>
      <c r="FG20" s="450"/>
      <c r="FH20" s="450"/>
      <c r="FI20" s="450"/>
      <c r="FJ20" s="450"/>
      <c r="FK20" s="450"/>
      <c r="FL20" s="450"/>
      <c r="FM20" s="450"/>
      <c r="FN20" s="450"/>
      <c r="FO20" s="450"/>
      <c r="FP20" s="450"/>
      <c r="FQ20" s="450"/>
      <c r="FR20" s="450"/>
      <c r="FS20" s="450"/>
      <c r="FT20" s="450"/>
      <c r="FU20" s="450"/>
      <c r="FV20" s="450"/>
      <c r="FW20" s="450"/>
      <c r="FX20" s="450"/>
      <c r="FY20" s="450"/>
      <c r="FZ20" s="450"/>
      <c r="GA20" s="450"/>
      <c r="GB20" s="450"/>
      <c r="GC20" s="450"/>
      <c r="GD20" s="450"/>
      <c r="GE20" s="450"/>
      <c r="GF20" s="450"/>
      <c r="GG20" s="450"/>
      <c r="GH20" s="450"/>
      <c r="GI20" s="450"/>
      <c r="GJ20" s="450"/>
      <c r="GK20" s="450"/>
      <c r="GL20" s="450"/>
      <c r="GM20" s="450"/>
      <c r="GN20" s="450"/>
      <c r="GO20" s="450"/>
      <c r="GP20" s="450"/>
      <c r="GQ20" s="450"/>
      <c r="GR20" s="450"/>
      <c r="GS20" s="450"/>
      <c r="GT20" s="450"/>
      <c r="GU20" s="450"/>
      <c r="GV20" s="450"/>
      <c r="GW20" s="450"/>
      <c r="GX20" s="450"/>
      <c r="GY20" s="450"/>
      <c r="GZ20" s="450"/>
      <c r="HA20" s="450"/>
      <c r="HB20" s="450"/>
      <c r="HC20" s="450"/>
      <c r="HD20" s="450"/>
      <c r="HE20" s="450"/>
      <c r="HF20" s="450"/>
      <c r="HG20" s="450"/>
      <c r="HH20" s="450"/>
      <c r="HI20" s="450"/>
      <c r="HJ20" s="450"/>
      <c r="HK20" s="450"/>
      <c r="HL20" s="450"/>
      <c r="HM20" s="450"/>
      <c r="HN20" s="450"/>
      <c r="HO20" s="450"/>
      <c r="HP20" s="450"/>
      <c r="HQ20" s="450"/>
      <c r="HR20" s="450"/>
      <c r="HS20" s="450"/>
      <c r="HT20" s="450"/>
      <c r="HU20" s="450"/>
      <c r="HV20" s="450"/>
      <c r="HW20" s="450"/>
      <c r="HX20" s="450"/>
      <c r="HY20" s="450"/>
      <c r="HZ20" s="450"/>
      <c r="IA20" s="450"/>
      <c r="IB20" s="450"/>
      <c r="IC20" s="450"/>
      <c r="ID20" s="450"/>
      <c r="IE20" s="450"/>
      <c r="IF20" s="450"/>
      <c r="IG20" s="450"/>
      <c r="IH20" s="450"/>
      <c r="II20" s="450"/>
      <c r="IJ20" s="450"/>
      <c r="IK20" s="450"/>
      <c r="IL20" s="450"/>
      <c r="IM20" s="450"/>
      <c r="IN20" s="450"/>
      <c r="IO20" s="450"/>
      <c r="IP20" s="450"/>
      <c r="IQ20" s="450"/>
      <c r="IR20" s="450"/>
      <c r="IS20" s="450"/>
      <c r="IT20" s="450"/>
      <c r="IU20" s="450"/>
      <c r="IV20" s="450"/>
      <c r="IW20" s="450"/>
      <c r="IX20" s="450"/>
      <c r="IY20" s="450"/>
      <c r="IZ20" s="450"/>
      <c r="JA20" s="450"/>
      <c r="JB20" s="450"/>
    </row>
    <row r="21" s="378" customFormat="1" ht="19.05" customHeight="1" spans="1:262">
      <c r="A21" s="405" t="s">
        <v>69</v>
      </c>
      <c r="B21" s="64">
        <v>475</v>
      </c>
      <c r="C21" s="64"/>
      <c r="D21" s="64"/>
      <c r="E21" s="64">
        <v>12391</v>
      </c>
      <c r="F21" s="395"/>
      <c r="G21" s="396">
        <f t="shared" si="1"/>
        <v>12391</v>
      </c>
      <c r="H21" s="395"/>
      <c r="I21" s="396">
        <f t="shared" si="3"/>
        <v>11916</v>
      </c>
      <c r="J21" s="456"/>
      <c r="K21" s="458" t="s">
        <v>185</v>
      </c>
      <c r="L21" s="64">
        <v>14378</v>
      </c>
      <c r="M21" s="64"/>
      <c r="N21" s="64"/>
      <c r="O21" s="448"/>
      <c r="P21" s="395"/>
      <c r="Q21" s="399"/>
      <c r="R21" s="395"/>
      <c r="S21" s="396">
        <f t="shared" si="7"/>
        <v>-14378</v>
      </c>
      <c r="T21" s="465"/>
      <c r="U21" s="450"/>
      <c r="V21" s="464"/>
      <c r="W21" s="464"/>
      <c r="X21" s="464"/>
      <c r="Y21" s="464"/>
      <c r="Z21" s="450"/>
      <c r="AA21" s="450"/>
      <c r="AB21" s="450"/>
      <c r="AC21" s="450"/>
      <c r="AD21" s="450"/>
      <c r="AE21" s="450"/>
      <c r="AF21" s="450"/>
      <c r="AG21" s="450"/>
      <c r="AH21" s="450"/>
      <c r="AI21" s="450"/>
      <c r="AJ21" s="450"/>
      <c r="AK21" s="450"/>
      <c r="AL21" s="450"/>
      <c r="AM21" s="450"/>
      <c r="AN21" s="450"/>
      <c r="AO21" s="450"/>
      <c r="AP21" s="450"/>
      <c r="AQ21" s="450"/>
      <c r="AR21" s="450"/>
      <c r="AS21" s="450"/>
      <c r="AT21" s="450"/>
      <c r="AU21" s="450"/>
      <c r="AV21" s="450"/>
      <c r="AW21" s="450"/>
      <c r="AX21" s="450"/>
      <c r="AY21" s="450"/>
      <c r="AZ21" s="450"/>
      <c r="BA21" s="450"/>
      <c r="BB21" s="450"/>
      <c r="BC21" s="450"/>
      <c r="BD21" s="450"/>
      <c r="BE21" s="450"/>
      <c r="BF21" s="450"/>
      <c r="BG21" s="450"/>
      <c r="BH21" s="450"/>
      <c r="BI21" s="450"/>
      <c r="BJ21" s="450"/>
      <c r="BK21" s="450"/>
      <c r="BL21" s="450"/>
      <c r="BM21" s="450"/>
      <c r="BN21" s="450"/>
      <c r="BO21" s="450"/>
      <c r="BP21" s="450"/>
      <c r="BQ21" s="450"/>
      <c r="BR21" s="450"/>
      <c r="BS21" s="450"/>
      <c r="BT21" s="450"/>
      <c r="BU21" s="450"/>
      <c r="BV21" s="450"/>
      <c r="BW21" s="450"/>
      <c r="BX21" s="450"/>
      <c r="BY21" s="450"/>
      <c r="BZ21" s="450"/>
      <c r="CA21" s="450"/>
      <c r="CB21" s="450"/>
      <c r="CC21" s="450"/>
      <c r="CD21" s="450"/>
      <c r="CE21" s="450"/>
      <c r="CF21" s="450"/>
      <c r="CG21" s="450"/>
      <c r="CH21" s="450"/>
      <c r="CI21" s="450"/>
      <c r="CJ21" s="450"/>
      <c r="CK21" s="450"/>
      <c r="CL21" s="450"/>
      <c r="CM21" s="450"/>
      <c r="CN21" s="450"/>
      <c r="CO21" s="450"/>
      <c r="CP21" s="450"/>
      <c r="CQ21" s="450"/>
      <c r="CR21" s="450"/>
      <c r="CS21" s="450"/>
      <c r="CT21" s="450"/>
      <c r="CU21" s="450"/>
      <c r="CV21" s="450"/>
      <c r="CW21" s="450"/>
      <c r="CX21" s="450"/>
      <c r="CY21" s="450"/>
      <c r="CZ21" s="450"/>
      <c r="DA21" s="450"/>
      <c r="DB21" s="450"/>
      <c r="DC21" s="450"/>
      <c r="DD21" s="450"/>
      <c r="DE21" s="450"/>
      <c r="DF21" s="450"/>
      <c r="DG21" s="450"/>
      <c r="DH21" s="450"/>
      <c r="DI21" s="450"/>
      <c r="DJ21" s="450"/>
      <c r="DK21" s="450"/>
      <c r="DL21" s="450"/>
      <c r="DM21" s="450"/>
      <c r="DN21" s="450"/>
      <c r="DO21" s="450"/>
      <c r="DP21" s="450"/>
      <c r="DQ21" s="450"/>
      <c r="DR21" s="450"/>
      <c r="DS21" s="450"/>
      <c r="DT21" s="450"/>
      <c r="DU21" s="450"/>
      <c r="DV21" s="450"/>
      <c r="DW21" s="450"/>
      <c r="DX21" s="450"/>
      <c r="DY21" s="450"/>
      <c r="DZ21" s="450"/>
      <c r="EA21" s="450"/>
      <c r="EB21" s="450"/>
      <c r="EC21" s="450"/>
      <c r="ED21" s="450"/>
      <c r="EE21" s="450"/>
      <c r="EF21" s="450"/>
      <c r="EG21" s="450"/>
      <c r="EH21" s="450"/>
      <c r="EI21" s="450"/>
      <c r="EJ21" s="450"/>
      <c r="EK21" s="450"/>
      <c r="EL21" s="450"/>
      <c r="EM21" s="450"/>
      <c r="EN21" s="450"/>
      <c r="EO21" s="450"/>
      <c r="EP21" s="450"/>
      <c r="EQ21" s="450"/>
      <c r="ER21" s="450"/>
      <c r="ES21" s="450"/>
      <c r="ET21" s="450"/>
      <c r="EU21" s="450"/>
      <c r="EV21" s="450"/>
      <c r="EW21" s="450"/>
      <c r="EX21" s="450"/>
      <c r="EY21" s="450"/>
      <c r="EZ21" s="450"/>
      <c r="FA21" s="450"/>
      <c r="FB21" s="450"/>
      <c r="FC21" s="450"/>
      <c r="FD21" s="450"/>
      <c r="FE21" s="450"/>
      <c r="FF21" s="450"/>
      <c r="FG21" s="450"/>
      <c r="FH21" s="450"/>
      <c r="FI21" s="450"/>
      <c r="FJ21" s="450"/>
      <c r="FK21" s="450"/>
      <c r="FL21" s="450"/>
      <c r="FM21" s="450"/>
      <c r="FN21" s="450"/>
      <c r="FO21" s="450"/>
      <c r="FP21" s="450"/>
      <c r="FQ21" s="450"/>
      <c r="FR21" s="450"/>
      <c r="FS21" s="450"/>
      <c r="FT21" s="450"/>
      <c r="FU21" s="450"/>
      <c r="FV21" s="450"/>
      <c r="FW21" s="450"/>
      <c r="FX21" s="450"/>
      <c r="FY21" s="450"/>
      <c r="FZ21" s="450"/>
      <c r="GA21" s="450"/>
      <c r="GB21" s="450"/>
      <c r="GC21" s="450"/>
      <c r="GD21" s="450"/>
      <c r="GE21" s="450"/>
      <c r="GF21" s="450"/>
      <c r="GG21" s="450"/>
      <c r="GH21" s="450"/>
      <c r="GI21" s="450"/>
      <c r="GJ21" s="450"/>
      <c r="GK21" s="450"/>
      <c r="GL21" s="450"/>
      <c r="GM21" s="450"/>
      <c r="GN21" s="450"/>
      <c r="GO21" s="450"/>
      <c r="GP21" s="450"/>
      <c r="GQ21" s="450"/>
      <c r="GR21" s="450"/>
      <c r="GS21" s="450"/>
      <c r="GT21" s="450"/>
      <c r="GU21" s="450"/>
      <c r="GV21" s="450"/>
      <c r="GW21" s="450"/>
      <c r="GX21" s="450"/>
      <c r="GY21" s="450"/>
      <c r="GZ21" s="450"/>
      <c r="HA21" s="450"/>
      <c r="HB21" s="450"/>
      <c r="HC21" s="450"/>
      <c r="HD21" s="450"/>
      <c r="HE21" s="450"/>
      <c r="HF21" s="450"/>
      <c r="HG21" s="450"/>
      <c r="HH21" s="450"/>
      <c r="HI21" s="450"/>
      <c r="HJ21" s="450"/>
      <c r="HK21" s="450"/>
      <c r="HL21" s="450"/>
      <c r="HM21" s="450"/>
      <c r="HN21" s="450"/>
      <c r="HO21" s="450"/>
      <c r="HP21" s="450"/>
      <c r="HQ21" s="450"/>
      <c r="HR21" s="450"/>
      <c r="HS21" s="450"/>
      <c r="HT21" s="450"/>
      <c r="HU21" s="450"/>
      <c r="HV21" s="450"/>
      <c r="HW21" s="450"/>
      <c r="HX21" s="450"/>
      <c r="HY21" s="450"/>
      <c r="HZ21" s="450"/>
      <c r="IA21" s="450"/>
      <c r="IB21" s="450"/>
      <c r="IC21" s="450"/>
      <c r="ID21" s="450"/>
      <c r="IE21" s="450"/>
      <c r="IF21" s="450"/>
      <c r="IG21" s="450"/>
      <c r="IH21" s="450"/>
      <c r="II21" s="450"/>
      <c r="IJ21" s="450"/>
      <c r="IK21" s="450"/>
      <c r="IL21" s="450"/>
      <c r="IM21" s="450"/>
      <c r="IN21" s="450"/>
      <c r="IO21" s="450"/>
      <c r="IP21" s="450"/>
      <c r="IQ21" s="450"/>
      <c r="IR21" s="450"/>
      <c r="IS21" s="450"/>
      <c r="IT21" s="450"/>
      <c r="IU21" s="450"/>
      <c r="IV21" s="450"/>
      <c r="IW21" s="450"/>
      <c r="IX21" s="450"/>
      <c r="IY21" s="450"/>
      <c r="IZ21" s="450"/>
      <c r="JA21" s="450"/>
      <c r="JB21" s="450"/>
    </row>
    <row r="22" s="378" customFormat="1" ht="19.05" customHeight="1" spans="1:262">
      <c r="A22" s="406" t="s">
        <v>186</v>
      </c>
      <c r="B22" s="64">
        <v>214200</v>
      </c>
      <c r="C22" s="64">
        <v>224030</v>
      </c>
      <c r="D22" s="64">
        <v>222531</v>
      </c>
      <c r="E22" s="448">
        <v>222531</v>
      </c>
      <c r="F22" s="395"/>
      <c r="G22" s="399"/>
      <c r="H22" s="395"/>
      <c r="I22" s="396">
        <f t="shared" si="3"/>
        <v>8331</v>
      </c>
      <c r="J22" s="456"/>
      <c r="K22" s="458" t="s">
        <v>68</v>
      </c>
      <c r="L22" s="64">
        <v>459477</v>
      </c>
      <c r="M22" s="64">
        <v>338853</v>
      </c>
      <c r="N22" s="64">
        <v>472404</v>
      </c>
      <c r="O22" s="448">
        <v>549006</v>
      </c>
      <c r="P22" s="395"/>
      <c r="Q22" s="396">
        <f t="shared" si="5"/>
        <v>76602</v>
      </c>
      <c r="R22" s="395"/>
      <c r="S22" s="396">
        <f t="shared" si="7"/>
        <v>89529</v>
      </c>
      <c r="T22" s="465"/>
      <c r="U22" s="450"/>
      <c r="V22" s="464"/>
      <c r="W22" s="464"/>
      <c r="X22" s="464"/>
      <c r="Y22" s="464"/>
      <c r="Z22" s="450"/>
      <c r="AA22" s="450"/>
      <c r="AB22" s="450"/>
      <c r="AC22" s="450"/>
      <c r="AD22" s="450"/>
      <c r="AE22" s="450"/>
      <c r="AF22" s="450"/>
      <c r="AG22" s="450"/>
      <c r="AH22" s="450"/>
      <c r="AI22" s="450"/>
      <c r="AJ22" s="450"/>
      <c r="AK22" s="450"/>
      <c r="AL22" s="450"/>
      <c r="AM22" s="450"/>
      <c r="AN22" s="450"/>
      <c r="AO22" s="450"/>
      <c r="AP22" s="450"/>
      <c r="AQ22" s="450"/>
      <c r="AR22" s="450"/>
      <c r="AS22" s="450"/>
      <c r="AT22" s="450"/>
      <c r="AU22" s="450"/>
      <c r="AV22" s="450"/>
      <c r="AW22" s="450"/>
      <c r="AX22" s="450"/>
      <c r="AY22" s="450"/>
      <c r="AZ22" s="450"/>
      <c r="BA22" s="450"/>
      <c r="BB22" s="450"/>
      <c r="BC22" s="450"/>
      <c r="BD22" s="450"/>
      <c r="BE22" s="450"/>
      <c r="BF22" s="450"/>
      <c r="BG22" s="450"/>
      <c r="BH22" s="450"/>
      <c r="BI22" s="450"/>
      <c r="BJ22" s="450"/>
      <c r="BK22" s="450"/>
      <c r="BL22" s="450"/>
      <c r="BM22" s="450"/>
      <c r="BN22" s="450"/>
      <c r="BO22" s="450"/>
      <c r="BP22" s="450"/>
      <c r="BQ22" s="450"/>
      <c r="BR22" s="450"/>
      <c r="BS22" s="450"/>
      <c r="BT22" s="450"/>
      <c r="BU22" s="450"/>
      <c r="BV22" s="450"/>
      <c r="BW22" s="450"/>
      <c r="BX22" s="450"/>
      <c r="BY22" s="450"/>
      <c r="BZ22" s="450"/>
      <c r="CA22" s="450"/>
      <c r="CB22" s="450"/>
      <c r="CC22" s="450"/>
      <c r="CD22" s="450"/>
      <c r="CE22" s="450"/>
      <c r="CF22" s="450"/>
      <c r="CG22" s="450"/>
      <c r="CH22" s="450"/>
      <c r="CI22" s="450"/>
      <c r="CJ22" s="450"/>
      <c r="CK22" s="450"/>
      <c r="CL22" s="450"/>
      <c r="CM22" s="450"/>
      <c r="CN22" s="450"/>
      <c r="CO22" s="450"/>
      <c r="CP22" s="450"/>
      <c r="CQ22" s="450"/>
      <c r="CR22" s="450"/>
      <c r="CS22" s="450"/>
      <c r="CT22" s="450"/>
      <c r="CU22" s="450"/>
      <c r="CV22" s="450"/>
      <c r="CW22" s="450"/>
      <c r="CX22" s="450"/>
      <c r="CY22" s="450"/>
      <c r="CZ22" s="450"/>
      <c r="DA22" s="450"/>
      <c r="DB22" s="450"/>
      <c r="DC22" s="450"/>
      <c r="DD22" s="450"/>
      <c r="DE22" s="450"/>
      <c r="DF22" s="450"/>
      <c r="DG22" s="450"/>
      <c r="DH22" s="450"/>
      <c r="DI22" s="450"/>
      <c r="DJ22" s="450"/>
      <c r="DK22" s="450"/>
      <c r="DL22" s="450"/>
      <c r="DM22" s="450"/>
      <c r="DN22" s="450"/>
      <c r="DO22" s="450"/>
      <c r="DP22" s="450"/>
      <c r="DQ22" s="450"/>
      <c r="DR22" s="450"/>
      <c r="DS22" s="450"/>
      <c r="DT22" s="450"/>
      <c r="DU22" s="450"/>
      <c r="DV22" s="450"/>
      <c r="DW22" s="450"/>
      <c r="DX22" s="450"/>
      <c r="DY22" s="450"/>
      <c r="DZ22" s="450"/>
      <c r="EA22" s="450"/>
      <c r="EB22" s="450"/>
      <c r="EC22" s="450"/>
      <c r="ED22" s="450"/>
      <c r="EE22" s="450"/>
      <c r="EF22" s="450"/>
      <c r="EG22" s="450"/>
      <c r="EH22" s="450"/>
      <c r="EI22" s="450"/>
      <c r="EJ22" s="450"/>
      <c r="EK22" s="450"/>
      <c r="EL22" s="450"/>
      <c r="EM22" s="450"/>
      <c r="EN22" s="450"/>
      <c r="EO22" s="450"/>
      <c r="EP22" s="450"/>
      <c r="EQ22" s="450"/>
      <c r="ER22" s="450"/>
      <c r="ES22" s="450"/>
      <c r="ET22" s="450"/>
      <c r="EU22" s="450"/>
      <c r="EV22" s="450"/>
      <c r="EW22" s="450"/>
      <c r="EX22" s="450"/>
      <c r="EY22" s="450"/>
      <c r="EZ22" s="450"/>
      <c r="FA22" s="450"/>
      <c r="FB22" s="450"/>
      <c r="FC22" s="450"/>
      <c r="FD22" s="450"/>
      <c r="FE22" s="450"/>
      <c r="FF22" s="450"/>
      <c r="FG22" s="450"/>
      <c r="FH22" s="450"/>
      <c r="FI22" s="450"/>
      <c r="FJ22" s="450"/>
      <c r="FK22" s="450"/>
      <c r="FL22" s="450"/>
      <c r="FM22" s="450"/>
      <c r="FN22" s="450"/>
      <c r="FO22" s="450"/>
      <c r="FP22" s="450"/>
      <c r="FQ22" s="450"/>
      <c r="FR22" s="450"/>
      <c r="FS22" s="450"/>
      <c r="FT22" s="450"/>
      <c r="FU22" s="450"/>
      <c r="FV22" s="450"/>
      <c r="FW22" s="450"/>
      <c r="FX22" s="450"/>
      <c r="FY22" s="450"/>
      <c r="FZ22" s="450"/>
      <c r="GA22" s="450"/>
      <c r="GB22" s="450"/>
      <c r="GC22" s="450"/>
      <c r="GD22" s="450"/>
      <c r="GE22" s="450"/>
      <c r="GF22" s="450"/>
      <c r="GG22" s="450"/>
      <c r="GH22" s="450"/>
      <c r="GI22" s="450"/>
      <c r="GJ22" s="450"/>
      <c r="GK22" s="450"/>
      <c r="GL22" s="450"/>
      <c r="GM22" s="450"/>
      <c r="GN22" s="450"/>
      <c r="GO22" s="450"/>
      <c r="GP22" s="450"/>
      <c r="GQ22" s="450"/>
      <c r="GR22" s="450"/>
      <c r="GS22" s="450"/>
      <c r="GT22" s="450"/>
      <c r="GU22" s="450"/>
      <c r="GV22" s="450"/>
      <c r="GW22" s="450"/>
      <c r="GX22" s="450"/>
      <c r="GY22" s="450"/>
      <c r="GZ22" s="450"/>
      <c r="HA22" s="450"/>
      <c r="HB22" s="450"/>
      <c r="HC22" s="450"/>
      <c r="HD22" s="450"/>
      <c r="HE22" s="450"/>
      <c r="HF22" s="450"/>
      <c r="HG22" s="450"/>
      <c r="HH22" s="450"/>
      <c r="HI22" s="450"/>
      <c r="HJ22" s="450"/>
      <c r="HK22" s="450"/>
      <c r="HL22" s="450"/>
      <c r="HM22" s="450"/>
      <c r="HN22" s="450"/>
      <c r="HO22" s="450"/>
      <c r="HP22" s="450"/>
      <c r="HQ22" s="450"/>
      <c r="HR22" s="450"/>
      <c r="HS22" s="450"/>
      <c r="HT22" s="450"/>
      <c r="HU22" s="450"/>
      <c r="HV22" s="450"/>
      <c r="HW22" s="450"/>
      <c r="HX22" s="450"/>
      <c r="HY22" s="450"/>
      <c r="HZ22" s="450"/>
      <c r="IA22" s="450"/>
      <c r="IB22" s="450"/>
      <c r="IC22" s="450"/>
      <c r="ID22" s="450"/>
      <c r="IE22" s="450"/>
      <c r="IF22" s="450"/>
      <c r="IG22" s="450"/>
      <c r="IH22" s="450"/>
      <c r="II22" s="450"/>
      <c r="IJ22" s="450"/>
      <c r="IK22" s="450"/>
      <c r="IL22" s="450"/>
      <c r="IM22" s="450"/>
      <c r="IN22" s="450"/>
      <c r="IO22" s="450"/>
      <c r="IP22" s="450"/>
      <c r="IQ22" s="450"/>
      <c r="IR22" s="450"/>
      <c r="IS22" s="450"/>
      <c r="IT22" s="450"/>
      <c r="IU22" s="450"/>
      <c r="IV22" s="450"/>
      <c r="IW22" s="450"/>
      <c r="IX22" s="450"/>
      <c r="IY22" s="450"/>
      <c r="IZ22" s="450"/>
      <c r="JA22" s="450"/>
      <c r="JB22" s="450"/>
    </row>
    <row r="23" s="378" customFormat="1" ht="19.05" customHeight="1" spans="1:262">
      <c r="A23" s="406"/>
      <c r="B23" s="64"/>
      <c r="C23" s="64"/>
      <c r="D23" s="64"/>
      <c r="E23" s="64"/>
      <c r="F23" s="395"/>
      <c r="G23" s="399"/>
      <c r="H23" s="395"/>
      <c r="I23" s="399"/>
      <c r="J23" s="456"/>
      <c r="K23" s="459" t="s">
        <v>187</v>
      </c>
      <c r="L23" s="64">
        <v>222531</v>
      </c>
      <c r="M23" s="64">
        <v>1771</v>
      </c>
      <c r="N23" s="64">
        <f>44077+48363</f>
        <v>92440</v>
      </c>
      <c r="O23" s="448">
        <v>95841</v>
      </c>
      <c r="P23" s="395"/>
      <c r="Q23" s="396">
        <f t="shared" si="5"/>
        <v>3401</v>
      </c>
      <c r="R23" s="395"/>
      <c r="S23" s="396">
        <f t="shared" si="7"/>
        <v>-126690</v>
      </c>
      <c r="T23" s="465"/>
      <c r="U23" s="450"/>
      <c r="V23" s="464"/>
      <c r="W23" s="464"/>
      <c r="X23" s="464"/>
      <c r="Y23" s="464"/>
      <c r="Z23" s="450"/>
      <c r="AA23" s="450"/>
      <c r="AB23" s="450"/>
      <c r="AC23" s="450"/>
      <c r="AD23" s="450"/>
      <c r="AE23" s="450"/>
      <c r="AF23" s="450"/>
      <c r="AG23" s="450"/>
      <c r="AH23" s="450"/>
      <c r="AI23" s="450"/>
      <c r="AJ23" s="450"/>
      <c r="AK23" s="450"/>
      <c r="AL23" s="450"/>
      <c r="AM23" s="450"/>
      <c r="AN23" s="450"/>
      <c r="AO23" s="450"/>
      <c r="AP23" s="450"/>
      <c r="AQ23" s="450"/>
      <c r="AR23" s="450"/>
      <c r="AS23" s="450"/>
      <c r="AT23" s="450"/>
      <c r="AU23" s="450"/>
      <c r="AV23" s="450"/>
      <c r="AW23" s="450"/>
      <c r="AX23" s="450"/>
      <c r="AY23" s="450"/>
      <c r="AZ23" s="450"/>
      <c r="BA23" s="450"/>
      <c r="BB23" s="450"/>
      <c r="BC23" s="450"/>
      <c r="BD23" s="450"/>
      <c r="BE23" s="450"/>
      <c r="BF23" s="450"/>
      <c r="BG23" s="450"/>
      <c r="BH23" s="450"/>
      <c r="BI23" s="450"/>
      <c r="BJ23" s="450"/>
      <c r="BK23" s="450"/>
      <c r="BL23" s="450"/>
      <c r="BM23" s="450"/>
      <c r="BN23" s="450"/>
      <c r="BO23" s="450"/>
      <c r="BP23" s="450"/>
      <c r="BQ23" s="450"/>
      <c r="BR23" s="450"/>
      <c r="BS23" s="450"/>
      <c r="BT23" s="450"/>
      <c r="BU23" s="450"/>
      <c r="BV23" s="450"/>
      <c r="BW23" s="450"/>
      <c r="BX23" s="450"/>
      <c r="BY23" s="450"/>
      <c r="BZ23" s="450"/>
      <c r="CA23" s="450"/>
      <c r="CB23" s="450"/>
      <c r="CC23" s="450"/>
      <c r="CD23" s="450"/>
      <c r="CE23" s="450"/>
      <c r="CF23" s="450"/>
      <c r="CG23" s="450"/>
      <c r="CH23" s="450"/>
      <c r="CI23" s="450"/>
      <c r="CJ23" s="450"/>
      <c r="CK23" s="450"/>
      <c r="CL23" s="450"/>
      <c r="CM23" s="450"/>
      <c r="CN23" s="450"/>
      <c r="CO23" s="450"/>
      <c r="CP23" s="450"/>
      <c r="CQ23" s="450"/>
      <c r="CR23" s="450"/>
      <c r="CS23" s="450"/>
      <c r="CT23" s="450"/>
      <c r="CU23" s="450"/>
      <c r="CV23" s="450"/>
      <c r="CW23" s="450"/>
      <c r="CX23" s="450"/>
      <c r="CY23" s="450"/>
      <c r="CZ23" s="450"/>
      <c r="DA23" s="450"/>
      <c r="DB23" s="450"/>
      <c r="DC23" s="450"/>
      <c r="DD23" s="450"/>
      <c r="DE23" s="450"/>
      <c r="DF23" s="450"/>
      <c r="DG23" s="450"/>
      <c r="DH23" s="450"/>
      <c r="DI23" s="450"/>
      <c r="DJ23" s="450"/>
      <c r="DK23" s="450"/>
      <c r="DL23" s="450"/>
      <c r="DM23" s="450"/>
      <c r="DN23" s="450"/>
      <c r="DO23" s="450"/>
      <c r="DP23" s="450"/>
      <c r="DQ23" s="450"/>
      <c r="DR23" s="450"/>
      <c r="DS23" s="450"/>
      <c r="DT23" s="450"/>
      <c r="DU23" s="450"/>
      <c r="DV23" s="450"/>
      <c r="DW23" s="450"/>
      <c r="DX23" s="450"/>
      <c r="DY23" s="450"/>
      <c r="DZ23" s="450"/>
      <c r="EA23" s="450"/>
      <c r="EB23" s="450"/>
      <c r="EC23" s="450"/>
      <c r="ED23" s="450"/>
      <c r="EE23" s="450"/>
      <c r="EF23" s="450"/>
      <c r="EG23" s="450"/>
      <c r="EH23" s="450"/>
      <c r="EI23" s="450"/>
      <c r="EJ23" s="450"/>
      <c r="EK23" s="450"/>
      <c r="EL23" s="450"/>
      <c r="EM23" s="450"/>
      <c r="EN23" s="450"/>
      <c r="EO23" s="450"/>
      <c r="EP23" s="450"/>
      <c r="EQ23" s="450"/>
      <c r="ER23" s="450"/>
      <c r="ES23" s="450"/>
      <c r="ET23" s="450"/>
      <c r="EU23" s="450"/>
      <c r="EV23" s="450"/>
      <c r="EW23" s="450"/>
      <c r="EX23" s="450"/>
      <c r="EY23" s="450"/>
      <c r="EZ23" s="450"/>
      <c r="FA23" s="450"/>
      <c r="FB23" s="450"/>
      <c r="FC23" s="450"/>
      <c r="FD23" s="450"/>
      <c r="FE23" s="450"/>
      <c r="FF23" s="450"/>
      <c r="FG23" s="450"/>
      <c r="FH23" s="450"/>
      <c r="FI23" s="450"/>
      <c r="FJ23" s="450"/>
      <c r="FK23" s="450"/>
      <c r="FL23" s="450"/>
      <c r="FM23" s="450"/>
      <c r="FN23" s="450"/>
      <c r="FO23" s="450"/>
      <c r="FP23" s="450"/>
      <c r="FQ23" s="450"/>
      <c r="FR23" s="450"/>
      <c r="FS23" s="450"/>
      <c r="FT23" s="450"/>
      <c r="FU23" s="450"/>
      <c r="FV23" s="450"/>
      <c r="FW23" s="450"/>
      <c r="FX23" s="450"/>
      <c r="FY23" s="450"/>
      <c r="FZ23" s="450"/>
      <c r="GA23" s="450"/>
      <c r="GB23" s="450"/>
      <c r="GC23" s="450"/>
      <c r="GD23" s="450"/>
      <c r="GE23" s="450"/>
      <c r="GF23" s="450"/>
      <c r="GG23" s="450"/>
      <c r="GH23" s="450"/>
      <c r="GI23" s="450"/>
      <c r="GJ23" s="450"/>
      <c r="GK23" s="450"/>
      <c r="GL23" s="450"/>
      <c r="GM23" s="450"/>
      <c r="GN23" s="450"/>
      <c r="GO23" s="450"/>
      <c r="GP23" s="450"/>
      <c r="GQ23" s="450"/>
      <c r="GR23" s="450"/>
      <c r="GS23" s="450"/>
      <c r="GT23" s="450"/>
      <c r="GU23" s="450"/>
      <c r="GV23" s="450"/>
      <c r="GW23" s="450"/>
      <c r="GX23" s="450"/>
      <c r="GY23" s="450"/>
      <c r="GZ23" s="450"/>
      <c r="HA23" s="450"/>
      <c r="HB23" s="450"/>
      <c r="HC23" s="450"/>
      <c r="HD23" s="450"/>
      <c r="HE23" s="450"/>
      <c r="HF23" s="450"/>
      <c r="HG23" s="450"/>
      <c r="HH23" s="450"/>
      <c r="HI23" s="450"/>
      <c r="HJ23" s="450"/>
      <c r="HK23" s="450"/>
      <c r="HL23" s="450"/>
      <c r="HM23" s="450"/>
      <c r="HN23" s="450"/>
      <c r="HO23" s="450"/>
      <c r="HP23" s="450"/>
      <c r="HQ23" s="450"/>
      <c r="HR23" s="450"/>
      <c r="HS23" s="450"/>
      <c r="HT23" s="450"/>
      <c r="HU23" s="450"/>
      <c r="HV23" s="450"/>
      <c r="HW23" s="450"/>
      <c r="HX23" s="450"/>
      <c r="HY23" s="450"/>
      <c r="HZ23" s="450"/>
      <c r="IA23" s="450"/>
      <c r="IB23" s="450"/>
      <c r="IC23" s="450"/>
      <c r="ID23" s="450"/>
      <c r="IE23" s="450"/>
      <c r="IF23" s="450"/>
      <c r="IG23" s="450"/>
      <c r="IH23" s="450"/>
      <c r="II23" s="450"/>
      <c r="IJ23" s="450"/>
      <c r="IK23" s="450"/>
      <c r="IL23" s="450"/>
      <c r="IM23" s="450"/>
      <c r="IN23" s="450"/>
      <c r="IO23" s="450"/>
      <c r="IP23" s="450"/>
      <c r="IQ23" s="450"/>
      <c r="IR23" s="450"/>
      <c r="IS23" s="450"/>
      <c r="IT23" s="450"/>
      <c r="IU23" s="450"/>
      <c r="IV23" s="450"/>
      <c r="IW23" s="450"/>
      <c r="IX23" s="450"/>
      <c r="IY23" s="450"/>
      <c r="IZ23" s="450"/>
      <c r="JA23" s="450"/>
      <c r="JB23" s="450"/>
    </row>
    <row r="24" s="378" customFormat="1" ht="19.05" customHeight="1" spans="1:262">
      <c r="A24" s="405"/>
      <c r="B24" s="64"/>
      <c r="C24" s="64"/>
      <c r="D24" s="64"/>
      <c r="E24" s="64"/>
      <c r="F24" s="395"/>
      <c r="G24" s="399"/>
      <c r="H24" s="395"/>
      <c r="I24" s="399"/>
      <c r="J24" s="456"/>
      <c r="K24" s="421"/>
      <c r="L24" s="64"/>
      <c r="M24" s="64"/>
      <c r="N24" s="64"/>
      <c r="O24" s="64"/>
      <c r="P24" s="395"/>
      <c r="Q24" s="23"/>
      <c r="R24" s="395"/>
      <c r="S24" s="25"/>
      <c r="T24" s="465"/>
      <c r="U24" s="450"/>
      <c r="V24" s="450"/>
      <c r="W24" s="464"/>
      <c r="X24" s="464"/>
      <c r="Y24" s="464"/>
      <c r="Z24" s="450"/>
      <c r="AA24" s="450"/>
      <c r="AB24" s="450"/>
      <c r="AC24" s="450"/>
      <c r="AD24" s="450"/>
      <c r="AE24" s="450"/>
      <c r="AF24" s="450"/>
      <c r="AG24" s="450"/>
      <c r="AH24" s="450"/>
      <c r="AI24" s="450"/>
      <c r="AJ24" s="450"/>
      <c r="AK24" s="450"/>
      <c r="AL24" s="450"/>
      <c r="AM24" s="450"/>
      <c r="AN24" s="450"/>
      <c r="AO24" s="450"/>
      <c r="AP24" s="450"/>
      <c r="AQ24" s="450"/>
      <c r="AR24" s="450"/>
      <c r="AS24" s="450"/>
      <c r="AT24" s="450"/>
      <c r="AU24" s="450"/>
      <c r="AV24" s="450"/>
      <c r="AW24" s="450"/>
      <c r="AX24" s="450"/>
      <c r="AY24" s="450"/>
      <c r="AZ24" s="450"/>
      <c r="BA24" s="450"/>
      <c r="BB24" s="450"/>
      <c r="BC24" s="450"/>
      <c r="BD24" s="450"/>
      <c r="BE24" s="450"/>
      <c r="BF24" s="450"/>
      <c r="BG24" s="450"/>
      <c r="BH24" s="450"/>
      <c r="BI24" s="450"/>
      <c r="BJ24" s="450"/>
      <c r="BK24" s="450"/>
      <c r="BL24" s="450"/>
      <c r="BM24" s="450"/>
      <c r="BN24" s="450"/>
      <c r="BO24" s="450"/>
      <c r="BP24" s="450"/>
      <c r="BQ24" s="450"/>
      <c r="BR24" s="450"/>
      <c r="BS24" s="450"/>
      <c r="BT24" s="450"/>
      <c r="BU24" s="450"/>
      <c r="BV24" s="450"/>
      <c r="BW24" s="450"/>
      <c r="BX24" s="450"/>
      <c r="BY24" s="450"/>
      <c r="BZ24" s="450"/>
      <c r="CA24" s="450"/>
      <c r="CB24" s="450"/>
      <c r="CC24" s="450"/>
      <c r="CD24" s="450"/>
      <c r="CE24" s="450"/>
      <c r="CF24" s="450"/>
      <c r="CG24" s="450"/>
      <c r="CH24" s="450"/>
      <c r="CI24" s="450"/>
      <c r="CJ24" s="450"/>
      <c r="CK24" s="450"/>
      <c r="CL24" s="450"/>
      <c r="CM24" s="450"/>
      <c r="CN24" s="450"/>
      <c r="CO24" s="450"/>
      <c r="CP24" s="450"/>
      <c r="CQ24" s="450"/>
      <c r="CR24" s="450"/>
      <c r="CS24" s="450"/>
      <c r="CT24" s="450"/>
      <c r="CU24" s="450"/>
      <c r="CV24" s="450"/>
      <c r="CW24" s="450"/>
      <c r="CX24" s="450"/>
      <c r="CY24" s="450"/>
      <c r="CZ24" s="450"/>
      <c r="DA24" s="450"/>
      <c r="DB24" s="450"/>
      <c r="DC24" s="450"/>
      <c r="DD24" s="450"/>
      <c r="DE24" s="450"/>
      <c r="DF24" s="450"/>
      <c r="DG24" s="450"/>
      <c r="DH24" s="450"/>
      <c r="DI24" s="450"/>
      <c r="DJ24" s="450"/>
      <c r="DK24" s="450"/>
      <c r="DL24" s="450"/>
      <c r="DM24" s="450"/>
      <c r="DN24" s="450"/>
      <c r="DO24" s="450"/>
      <c r="DP24" s="450"/>
      <c r="DQ24" s="450"/>
      <c r="DR24" s="450"/>
      <c r="DS24" s="450"/>
      <c r="DT24" s="450"/>
      <c r="DU24" s="450"/>
      <c r="DV24" s="450"/>
      <c r="DW24" s="450"/>
      <c r="DX24" s="450"/>
      <c r="DY24" s="450"/>
      <c r="DZ24" s="450"/>
      <c r="EA24" s="450"/>
      <c r="EB24" s="450"/>
      <c r="EC24" s="450"/>
      <c r="ED24" s="450"/>
      <c r="EE24" s="450"/>
      <c r="EF24" s="450"/>
      <c r="EG24" s="450"/>
      <c r="EH24" s="450"/>
      <c r="EI24" s="450"/>
      <c r="EJ24" s="450"/>
      <c r="EK24" s="450"/>
      <c r="EL24" s="450"/>
      <c r="EM24" s="450"/>
      <c r="EN24" s="450"/>
      <c r="EO24" s="450"/>
      <c r="EP24" s="450"/>
      <c r="EQ24" s="450"/>
      <c r="ER24" s="450"/>
      <c r="ES24" s="450"/>
      <c r="ET24" s="450"/>
      <c r="EU24" s="450"/>
      <c r="EV24" s="450"/>
      <c r="EW24" s="450"/>
      <c r="EX24" s="450"/>
      <c r="EY24" s="450"/>
      <c r="EZ24" s="450"/>
      <c r="FA24" s="450"/>
      <c r="FB24" s="450"/>
      <c r="FC24" s="450"/>
      <c r="FD24" s="450"/>
      <c r="FE24" s="450"/>
      <c r="FF24" s="450"/>
      <c r="FG24" s="450"/>
      <c r="FH24" s="450"/>
      <c r="FI24" s="450"/>
      <c r="FJ24" s="450"/>
      <c r="FK24" s="450"/>
      <c r="FL24" s="450"/>
      <c r="FM24" s="450"/>
      <c r="FN24" s="450"/>
      <c r="FO24" s="450"/>
      <c r="FP24" s="450"/>
      <c r="FQ24" s="450"/>
      <c r="FR24" s="450"/>
      <c r="FS24" s="450"/>
      <c r="FT24" s="450"/>
      <c r="FU24" s="450"/>
      <c r="FV24" s="450"/>
      <c r="FW24" s="450"/>
      <c r="FX24" s="450"/>
      <c r="FY24" s="450"/>
      <c r="FZ24" s="450"/>
      <c r="GA24" s="450"/>
      <c r="GB24" s="450"/>
      <c r="GC24" s="450"/>
      <c r="GD24" s="450"/>
      <c r="GE24" s="450"/>
      <c r="GF24" s="450"/>
      <c r="GG24" s="450"/>
      <c r="GH24" s="450"/>
      <c r="GI24" s="450"/>
      <c r="GJ24" s="450"/>
      <c r="GK24" s="450"/>
      <c r="GL24" s="450"/>
      <c r="GM24" s="450"/>
      <c r="GN24" s="450"/>
      <c r="GO24" s="450"/>
      <c r="GP24" s="450"/>
      <c r="GQ24" s="450"/>
      <c r="GR24" s="450"/>
      <c r="GS24" s="450"/>
      <c r="GT24" s="450"/>
      <c r="GU24" s="450"/>
      <c r="GV24" s="450"/>
      <c r="GW24" s="450"/>
      <c r="GX24" s="450"/>
      <c r="GY24" s="450"/>
      <c r="GZ24" s="450"/>
      <c r="HA24" s="450"/>
      <c r="HB24" s="450"/>
      <c r="HC24" s="450"/>
      <c r="HD24" s="450"/>
      <c r="HE24" s="450"/>
      <c r="HF24" s="450"/>
      <c r="HG24" s="450"/>
      <c r="HH24" s="450"/>
      <c r="HI24" s="450"/>
      <c r="HJ24" s="450"/>
      <c r="HK24" s="450"/>
      <c r="HL24" s="450"/>
      <c r="HM24" s="450"/>
      <c r="HN24" s="450"/>
      <c r="HO24" s="450"/>
      <c r="HP24" s="450"/>
      <c r="HQ24" s="450"/>
      <c r="HR24" s="450"/>
      <c r="HS24" s="450"/>
      <c r="HT24" s="450"/>
      <c r="HU24" s="450"/>
      <c r="HV24" s="450"/>
      <c r="HW24" s="450"/>
      <c r="HX24" s="450"/>
      <c r="HY24" s="450"/>
      <c r="HZ24" s="450"/>
      <c r="IA24" s="450"/>
      <c r="IB24" s="450"/>
      <c r="IC24" s="450"/>
      <c r="ID24" s="450"/>
      <c r="IE24" s="450"/>
      <c r="IF24" s="450"/>
      <c r="IG24" s="450"/>
      <c r="IH24" s="450"/>
      <c r="II24" s="450"/>
      <c r="IJ24" s="450"/>
      <c r="IK24" s="450"/>
      <c r="IL24" s="450"/>
      <c r="IM24" s="450"/>
      <c r="IN24" s="450"/>
      <c r="IO24" s="450"/>
      <c r="IP24" s="450"/>
      <c r="IQ24" s="450"/>
      <c r="IR24" s="450"/>
      <c r="IS24" s="450"/>
      <c r="IT24" s="450"/>
      <c r="IU24" s="450"/>
      <c r="IV24" s="450"/>
      <c r="IW24" s="450"/>
      <c r="IX24" s="450"/>
      <c r="IY24" s="450"/>
      <c r="IZ24" s="450"/>
      <c r="JA24" s="450"/>
      <c r="JB24" s="450"/>
    </row>
    <row r="25" s="378" customFormat="1" ht="19.05" customHeight="1" spans="1:262">
      <c r="A25" s="411" t="s">
        <v>78</v>
      </c>
      <c r="B25" s="412">
        <f>SUM(B17:B24)</f>
        <v>1823453</v>
      </c>
      <c r="C25" s="412">
        <f>SUM(C17:C24)</f>
        <v>1279166</v>
      </c>
      <c r="D25" s="412">
        <f>SUM(D17:D24)</f>
        <v>2694062</v>
      </c>
      <c r="E25" s="412">
        <f>SUM(E17:E24)</f>
        <v>2752109</v>
      </c>
      <c r="F25" s="413">
        <f>E25/D25*100</f>
        <v>102.15462747331</v>
      </c>
      <c r="G25" s="414">
        <f t="shared" si="1"/>
        <v>58047</v>
      </c>
      <c r="H25" s="413">
        <f>E25/B25*100-100</f>
        <v>50.928430839731</v>
      </c>
      <c r="I25" s="414">
        <f t="shared" si="3"/>
        <v>928656</v>
      </c>
      <c r="J25" s="460"/>
      <c r="K25" s="431" t="s">
        <v>79</v>
      </c>
      <c r="L25" s="412">
        <f t="shared" ref="L25:O25" si="11">SUM(L17:L24)</f>
        <v>1823453</v>
      </c>
      <c r="M25" s="412">
        <f t="shared" si="11"/>
        <v>1279166</v>
      </c>
      <c r="N25" s="412">
        <f t="shared" si="11"/>
        <v>2694062</v>
      </c>
      <c r="O25" s="412">
        <f t="shared" si="11"/>
        <v>2752109</v>
      </c>
      <c r="P25" s="461">
        <f>O25/N25*100</f>
        <v>102.15462747331</v>
      </c>
      <c r="Q25" s="412">
        <f t="shared" si="5"/>
        <v>58047</v>
      </c>
      <c r="R25" s="466">
        <f>O25/L25*100-100</f>
        <v>50.928430839731</v>
      </c>
      <c r="S25" s="412">
        <f t="shared" si="7"/>
        <v>928656</v>
      </c>
      <c r="T25" s="467"/>
      <c r="U25" s="450"/>
      <c r="V25" s="450"/>
      <c r="W25" s="450"/>
      <c r="X25" s="450"/>
      <c r="Y25" s="450"/>
      <c r="Z25" s="450"/>
      <c r="AA25" s="450"/>
      <c r="AB25" s="450"/>
      <c r="AC25" s="450"/>
      <c r="AD25" s="450"/>
      <c r="AE25" s="450"/>
      <c r="AF25" s="450"/>
      <c r="AG25" s="450"/>
      <c r="AH25" s="450"/>
      <c r="AI25" s="450"/>
      <c r="AJ25" s="450"/>
      <c r="AK25" s="450"/>
      <c r="AL25" s="450"/>
      <c r="AM25" s="450"/>
      <c r="AN25" s="450"/>
      <c r="AO25" s="450"/>
      <c r="AP25" s="450"/>
      <c r="AQ25" s="450"/>
      <c r="AR25" s="450"/>
      <c r="AS25" s="450"/>
      <c r="AT25" s="450"/>
      <c r="AU25" s="450"/>
      <c r="AV25" s="450"/>
      <c r="AW25" s="450"/>
      <c r="AX25" s="450"/>
      <c r="AY25" s="450"/>
      <c r="AZ25" s="450"/>
      <c r="BA25" s="450"/>
      <c r="BB25" s="450"/>
      <c r="BC25" s="450"/>
      <c r="BD25" s="450"/>
      <c r="BE25" s="450"/>
      <c r="BF25" s="450"/>
      <c r="BG25" s="450"/>
      <c r="BH25" s="450"/>
      <c r="BI25" s="450"/>
      <c r="BJ25" s="450"/>
      <c r="BK25" s="450"/>
      <c r="BL25" s="450"/>
      <c r="BM25" s="450"/>
      <c r="BN25" s="450"/>
      <c r="BO25" s="450"/>
      <c r="BP25" s="450"/>
      <c r="BQ25" s="450"/>
      <c r="BR25" s="450"/>
      <c r="BS25" s="450"/>
      <c r="BT25" s="450"/>
      <c r="BU25" s="450"/>
      <c r="BV25" s="450"/>
      <c r="BW25" s="450"/>
      <c r="BX25" s="450"/>
      <c r="BY25" s="450"/>
      <c r="BZ25" s="450"/>
      <c r="CA25" s="450"/>
      <c r="CB25" s="450"/>
      <c r="CC25" s="450"/>
      <c r="CD25" s="450"/>
      <c r="CE25" s="450"/>
      <c r="CF25" s="450"/>
      <c r="CG25" s="450"/>
      <c r="CH25" s="450"/>
      <c r="CI25" s="450"/>
      <c r="CJ25" s="450"/>
      <c r="CK25" s="450"/>
      <c r="CL25" s="450"/>
      <c r="CM25" s="450"/>
      <c r="CN25" s="450"/>
      <c r="CO25" s="450"/>
      <c r="CP25" s="450"/>
      <c r="CQ25" s="450"/>
      <c r="CR25" s="450"/>
      <c r="CS25" s="450"/>
      <c r="CT25" s="450"/>
      <c r="CU25" s="450"/>
      <c r="CV25" s="450"/>
      <c r="CW25" s="450"/>
      <c r="CX25" s="450"/>
      <c r="CY25" s="450"/>
      <c r="CZ25" s="450"/>
      <c r="DA25" s="450"/>
      <c r="DB25" s="450"/>
      <c r="DC25" s="450"/>
      <c r="DD25" s="450"/>
      <c r="DE25" s="450"/>
      <c r="DF25" s="450"/>
      <c r="DG25" s="450"/>
      <c r="DH25" s="450"/>
      <c r="DI25" s="450"/>
      <c r="DJ25" s="450"/>
      <c r="DK25" s="450"/>
      <c r="DL25" s="450"/>
      <c r="DM25" s="450"/>
      <c r="DN25" s="450"/>
      <c r="DO25" s="450"/>
      <c r="DP25" s="450"/>
      <c r="DQ25" s="450"/>
      <c r="DR25" s="450"/>
      <c r="DS25" s="450"/>
      <c r="DT25" s="450"/>
      <c r="DU25" s="450"/>
      <c r="DV25" s="450"/>
      <c r="DW25" s="450"/>
      <c r="DX25" s="450"/>
      <c r="DY25" s="450"/>
      <c r="DZ25" s="450"/>
      <c r="EA25" s="450"/>
      <c r="EB25" s="450"/>
      <c r="EC25" s="450"/>
      <c r="ED25" s="450"/>
      <c r="EE25" s="450"/>
      <c r="EF25" s="450"/>
      <c r="EG25" s="450"/>
      <c r="EH25" s="450"/>
      <c r="EI25" s="450"/>
      <c r="EJ25" s="450"/>
      <c r="EK25" s="450"/>
      <c r="EL25" s="450"/>
      <c r="EM25" s="450"/>
      <c r="EN25" s="450"/>
      <c r="EO25" s="450"/>
      <c r="EP25" s="450"/>
      <c r="EQ25" s="450"/>
      <c r="ER25" s="450"/>
      <c r="ES25" s="450"/>
      <c r="ET25" s="450"/>
      <c r="EU25" s="450"/>
      <c r="EV25" s="450"/>
      <c r="EW25" s="450"/>
      <c r="EX25" s="450"/>
      <c r="EY25" s="450"/>
      <c r="EZ25" s="450"/>
      <c r="FA25" s="450"/>
      <c r="FB25" s="450"/>
      <c r="FC25" s="450"/>
      <c r="FD25" s="450"/>
      <c r="FE25" s="450"/>
      <c r="FF25" s="450"/>
      <c r="FG25" s="450"/>
      <c r="FH25" s="450"/>
      <c r="FI25" s="450"/>
      <c r="FJ25" s="450"/>
      <c r="FK25" s="450"/>
      <c r="FL25" s="450"/>
      <c r="FM25" s="450"/>
      <c r="FN25" s="450"/>
      <c r="FO25" s="450"/>
      <c r="FP25" s="450"/>
      <c r="FQ25" s="450"/>
      <c r="FR25" s="450"/>
      <c r="FS25" s="450"/>
      <c r="FT25" s="450"/>
      <c r="FU25" s="450"/>
      <c r="FV25" s="450"/>
      <c r="FW25" s="450"/>
      <c r="FX25" s="450"/>
      <c r="FY25" s="450"/>
      <c r="FZ25" s="450"/>
      <c r="GA25" s="450"/>
      <c r="GB25" s="450"/>
      <c r="GC25" s="450"/>
      <c r="GD25" s="450"/>
      <c r="GE25" s="450"/>
      <c r="GF25" s="450"/>
      <c r="GG25" s="450"/>
      <c r="GH25" s="450"/>
      <c r="GI25" s="450"/>
      <c r="GJ25" s="450"/>
      <c r="GK25" s="450"/>
      <c r="GL25" s="450"/>
      <c r="GM25" s="450"/>
      <c r="GN25" s="450"/>
      <c r="GO25" s="450"/>
      <c r="GP25" s="450"/>
      <c r="GQ25" s="450"/>
      <c r="GR25" s="450"/>
      <c r="GS25" s="450"/>
      <c r="GT25" s="450"/>
      <c r="GU25" s="450"/>
      <c r="GV25" s="450"/>
      <c r="GW25" s="450"/>
      <c r="GX25" s="450"/>
      <c r="GY25" s="450"/>
      <c r="GZ25" s="450"/>
      <c r="HA25" s="450"/>
      <c r="HB25" s="450"/>
      <c r="HC25" s="450"/>
      <c r="HD25" s="450"/>
      <c r="HE25" s="450"/>
      <c r="HF25" s="450"/>
      <c r="HG25" s="450"/>
      <c r="HH25" s="450"/>
      <c r="HI25" s="450"/>
      <c r="HJ25" s="450"/>
      <c r="HK25" s="450"/>
      <c r="HL25" s="450"/>
      <c r="HM25" s="450"/>
      <c r="HN25" s="450"/>
      <c r="HO25" s="450"/>
      <c r="HP25" s="450"/>
      <c r="HQ25" s="450"/>
      <c r="HR25" s="450"/>
      <c r="HS25" s="450"/>
      <c r="HT25" s="450"/>
      <c r="HU25" s="450"/>
      <c r="HV25" s="450"/>
      <c r="HW25" s="450"/>
      <c r="HX25" s="450"/>
      <c r="HY25" s="450"/>
      <c r="HZ25" s="450"/>
      <c r="IA25" s="450"/>
      <c r="IB25" s="450"/>
      <c r="IC25" s="450"/>
      <c r="ID25" s="450"/>
      <c r="IE25" s="450"/>
      <c r="IF25" s="450"/>
      <c r="IG25" s="450"/>
      <c r="IH25" s="450"/>
      <c r="II25" s="450"/>
      <c r="IJ25" s="450"/>
      <c r="IK25" s="450"/>
      <c r="IL25" s="450"/>
      <c r="IM25" s="450"/>
      <c r="IN25" s="450"/>
      <c r="IO25" s="450"/>
      <c r="IP25" s="450"/>
      <c r="IQ25" s="450"/>
      <c r="IR25" s="450"/>
      <c r="IS25" s="450"/>
      <c r="IT25" s="450"/>
      <c r="IU25" s="450"/>
      <c r="IV25" s="450"/>
      <c r="IW25" s="450"/>
      <c r="IX25" s="450"/>
      <c r="IY25" s="450"/>
      <c r="IZ25" s="450"/>
      <c r="JA25" s="450"/>
      <c r="JB25" s="450"/>
    </row>
    <row r="26" s="378" customFormat="1" ht="13.05" customHeight="1" spans="1:262">
      <c r="A26" s="386"/>
      <c r="B26" s="386"/>
      <c r="C26" s="387"/>
      <c r="D26" s="387"/>
      <c r="E26" s="90"/>
      <c r="F26" s="415"/>
      <c r="G26" s="388"/>
      <c r="H26" s="388"/>
      <c r="I26" s="388"/>
      <c r="J26" s="387"/>
      <c r="K26" s="432"/>
      <c r="L26" s="432"/>
      <c r="M26" s="387"/>
      <c r="N26" s="387"/>
      <c r="O26" s="416"/>
      <c r="P26" s="416"/>
      <c r="Q26" s="387"/>
      <c r="R26" s="387"/>
      <c r="S26" s="387"/>
      <c r="T26" s="387"/>
      <c r="U26" s="450"/>
      <c r="V26" s="450"/>
      <c r="W26" s="450"/>
      <c r="X26" s="450"/>
      <c r="Y26" s="450"/>
      <c r="Z26" s="450"/>
      <c r="AA26" s="450"/>
      <c r="AB26" s="450"/>
      <c r="AC26" s="450"/>
      <c r="AD26" s="450"/>
      <c r="AE26" s="450"/>
      <c r="AF26" s="450"/>
      <c r="AG26" s="450"/>
      <c r="AH26" s="450"/>
      <c r="AI26" s="450"/>
      <c r="AJ26" s="450"/>
      <c r="AK26" s="450"/>
      <c r="AL26" s="450"/>
      <c r="AM26" s="450"/>
      <c r="AN26" s="450"/>
      <c r="AO26" s="450"/>
      <c r="AP26" s="450"/>
      <c r="AQ26" s="450"/>
      <c r="AR26" s="450"/>
      <c r="AS26" s="450"/>
      <c r="AT26" s="450"/>
      <c r="AU26" s="450"/>
      <c r="AV26" s="450"/>
      <c r="AW26" s="450"/>
      <c r="AX26" s="450"/>
      <c r="AY26" s="450"/>
      <c r="AZ26" s="450"/>
      <c r="BA26" s="450"/>
      <c r="BB26" s="450"/>
      <c r="BC26" s="450"/>
      <c r="BD26" s="450"/>
      <c r="BE26" s="450"/>
      <c r="BF26" s="450"/>
      <c r="BG26" s="450"/>
      <c r="BH26" s="450"/>
      <c r="BI26" s="450"/>
      <c r="BJ26" s="450"/>
      <c r="BK26" s="450"/>
      <c r="BL26" s="450"/>
      <c r="BM26" s="450"/>
      <c r="BN26" s="450"/>
      <c r="BO26" s="450"/>
      <c r="BP26" s="450"/>
      <c r="BQ26" s="450"/>
      <c r="BR26" s="450"/>
      <c r="BS26" s="450"/>
      <c r="BT26" s="450"/>
      <c r="BU26" s="450"/>
      <c r="BV26" s="450"/>
      <c r="BW26" s="450"/>
      <c r="BX26" s="450"/>
      <c r="BY26" s="450"/>
      <c r="BZ26" s="450"/>
      <c r="CA26" s="450"/>
      <c r="CB26" s="450"/>
      <c r="CC26" s="450"/>
      <c r="CD26" s="450"/>
      <c r="CE26" s="450"/>
      <c r="CF26" s="450"/>
      <c r="CG26" s="450"/>
      <c r="CH26" s="450"/>
      <c r="CI26" s="450"/>
      <c r="CJ26" s="450"/>
      <c r="CK26" s="450"/>
      <c r="CL26" s="450"/>
      <c r="CM26" s="450"/>
      <c r="CN26" s="450"/>
      <c r="CO26" s="450"/>
      <c r="CP26" s="450"/>
      <c r="CQ26" s="450"/>
      <c r="CR26" s="450"/>
      <c r="CS26" s="450"/>
      <c r="CT26" s="450"/>
      <c r="CU26" s="450"/>
      <c r="CV26" s="450"/>
      <c r="CW26" s="450"/>
      <c r="CX26" s="450"/>
      <c r="CY26" s="450"/>
      <c r="CZ26" s="450"/>
      <c r="DA26" s="450"/>
      <c r="DB26" s="450"/>
      <c r="DC26" s="450"/>
      <c r="DD26" s="450"/>
      <c r="DE26" s="450"/>
      <c r="DF26" s="450"/>
      <c r="DG26" s="450"/>
      <c r="DH26" s="450"/>
      <c r="DI26" s="450"/>
      <c r="DJ26" s="450"/>
      <c r="DK26" s="450"/>
      <c r="DL26" s="450"/>
      <c r="DM26" s="450"/>
      <c r="DN26" s="450"/>
      <c r="DO26" s="450"/>
      <c r="DP26" s="450"/>
      <c r="DQ26" s="450"/>
      <c r="DR26" s="450"/>
      <c r="DS26" s="450"/>
      <c r="DT26" s="450"/>
      <c r="DU26" s="450"/>
      <c r="DV26" s="450"/>
      <c r="DW26" s="450"/>
      <c r="DX26" s="450"/>
      <c r="DY26" s="450"/>
      <c r="DZ26" s="450"/>
      <c r="EA26" s="450"/>
      <c r="EB26" s="450"/>
      <c r="EC26" s="450"/>
      <c r="ED26" s="450"/>
      <c r="EE26" s="450"/>
      <c r="EF26" s="450"/>
      <c r="EG26" s="450"/>
      <c r="EH26" s="450"/>
      <c r="EI26" s="450"/>
      <c r="EJ26" s="450"/>
      <c r="EK26" s="450"/>
      <c r="EL26" s="450"/>
      <c r="EM26" s="450"/>
      <c r="EN26" s="450"/>
      <c r="EO26" s="450"/>
      <c r="EP26" s="450"/>
      <c r="EQ26" s="450"/>
      <c r="ER26" s="450"/>
      <c r="ES26" s="450"/>
      <c r="ET26" s="450"/>
      <c r="EU26" s="450"/>
      <c r="EV26" s="450"/>
      <c r="EW26" s="450"/>
      <c r="EX26" s="450"/>
      <c r="EY26" s="450"/>
      <c r="EZ26" s="450"/>
      <c r="FA26" s="450"/>
      <c r="FB26" s="450"/>
      <c r="FC26" s="450"/>
      <c r="FD26" s="450"/>
      <c r="FE26" s="450"/>
      <c r="FF26" s="450"/>
      <c r="FG26" s="450"/>
      <c r="FH26" s="450"/>
      <c r="FI26" s="450"/>
      <c r="FJ26" s="450"/>
      <c r="FK26" s="450"/>
      <c r="FL26" s="450"/>
      <c r="FM26" s="450"/>
      <c r="FN26" s="450"/>
      <c r="FO26" s="450"/>
      <c r="FP26" s="450"/>
      <c r="FQ26" s="450"/>
      <c r="FR26" s="450"/>
      <c r="FS26" s="450"/>
      <c r="FT26" s="450"/>
      <c r="FU26" s="450"/>
      <c r="FV26" s="450"/>
      <c r="FW26" s="450"/>
      <c r="FX26" s="450"/>
      <c r="FY26" s="450"/>
      <c r="FZ26" s="450"/>
      <c r="GA26" s="450"/>
      <c r="GB26" s="450"/>
      <c r="GC26" s="450"/>
      <c r="GD26" s="450"/>
      <c r="GE26" s="450"/>
      <c r="GF26" s="450"/>
      <c r="GG26" s="450"/>
      <c r="GH26" s="450"/>
      <c r="GI26" s="450"/>
      <c r="GJ26" s="450"/>
      <c r="GK26" s="450"/>
      <c r="GL26" s="450"/>
      <c r="GM26" s="450"/>
      <c r="GN26" s="450"/>
      <c r="GO26" s="450"/>
      <c r="GP26" s="450"/>
      <c r="GQ26" s="450"/>
      <c r="GR26" s="450"/>
      <c r="GS26" s="450"/>
      <c r="GT26" s="450"/>
      <c r="GU26" s="450"/>
      <c r="GV26" s="450"/>
      <c r="GW26" s="450"/>
      <c r="GX26" s="450"/>
      <c r="GY26" s="450"/>
      <c r="GZ26" s="450"/>
      <c r="HA26" s="450"/>
      <c r="HB26" s="450"/>
      <c r="HC26" s="450"/>
      <c r="HD26" s="450"/>
      <c r="HE26" s="450"/>
      <c r="HF26" s="450"/>
      <c r="HG26" s="450"/>
      <c r="HH26" s="450"/>
      <c r="HI26" s="450"/>
      <c r="HJ26" s="450"/>
      <c r="HK26" s="450"/>
      <c r="HL26" s="450"/>
      <c r="HM26" s="450"/>
      <c r="HN26" s="450"/>
      <c r="HO26" s="450"/>
      <c r="HP26" s="450"/>
      <c r="HQ26" s="450"/>
      <c r="HR26" s="450"/>
      <c r="HS26" s="450"/>
      <c r="HT26" s="450"/>
      <c r="HU26" s="450"/>
      <c r="HV26" s="450"/>
      <c r="HW26" s="450"/>
      <c r="HX26" s="450"/>
      <c r="HY26" s="450"/>
      <c r="HZ26" s="450"/>
      <c r="IA26" s="450"/>
      <c r="IB26" s="450"/>
      <c r="IC26" s="450"/>
      <c r="ID26" s="450"/>
      <c r="IE26" s="450"/>
      <c r="IF26" s="450"/>
      <c r="IG26" s="450"/>
      <c r="IH26" s="450"/>
      <c r="II26" s="450"/>
      <c r="IJ26" s="450"/>
      <c r="IK26" s="450"/>
      <c r="IL26" s="450"/>
      <c r="IM26" s="450"/>
      <c r="IN26" s="450"/>
      <c r="IO26" s="450"/>
      <c r="IP26" s="450"/>
      <c r="IQ26" s="450"/>
      <c r="IR26" s="450"/>
      <c r="IS26" s="450"/>
      <c r="IT26" s="450"/>
      <c r="IU26" s="450"/>
      <c r="IV26" s="450"/>
      <c r="IW26" s="450"/>
      <c r="IX26" s="450"/>
      <c r="IY26" s="450"/>
      <c r="IZ26" s="450"/>
      <c r="JA26" s="450"/>
      <c r="JB26" s="450"/>
    </row>
    <row r="27" s="378" customFormat="1" ht="13.05" customHeight="1" spans="1:262">
      <c r="A27" s="386"/>
      <c r="B27" s="386"/>
      <c r="C27" s="387"/>
      <c r="D27" s="387"/>
      <c r="E27" s="90"/>
      <c r="F27" s="90"/>
      <c r="G27" s="440"/>
      <c r="H27" s="440"/>
      <c r="I27" s="440"/>
      <c r="J27" s="387"/>
      <c r="K27" s="386"/>
      <c r="L27" s="386"/>
      <c r="M27" s="387"/>
      <c r="N27" s="387"/>
      <c r="O27" s="416"/>
      <c r="P27" s="416"/>
      <c r="Q27" s="387"/>
      <c r="R27" s="387"/>
      <c r="S27" s="387"/>
      <c r="T27" s="387"/>
      <c r="U27" s="450"/>
      <c r="V27" s="450"/>
      <c r="W27" s="450"/>
      <c r="X27" s="450"/>
      <c r="Y27" s="450"/>
      <c r="Z27" s="450"/>
      <c r="AA27" s="450"/>
      <c r="AB27" s="450"/>
      <c r="AC27" s="450"/>
      <c r="AD27" s="450"/>
      <c r="AE27" s="450"/>
      <c r="AF27" s="450"/>
      <c r="AG27" s="450"/>
      <c r="AH27" s="450"/>
      <c r="AI27" s="450"/>
      <c r="AJ27" s="450"/>
      <c r="AK27" s="450"/>
      <c r="AL27" s="450"/>
      <c r="AM27" s="450"/>
      <c r="AN27" s="450"/>
      <c r="AO27" s="450"/>
      <c r="AP27" s="450"/>
      <c r="AQ27" s="450"/>
      <c r="AR27" s="450"/>
      <c r="AS27" s="450"/>
      <c r="AT27" s="450"/>
      <c r="AU27" s="450"/>
      <c r="AV27" s="450"/>
      <c r="AW27" s="450"/>
      <c r="AX27" s="450"/>
      <c r="AY27" s="450"/>
      <c r="AZ27" s="450"/>
      <c r="BA27" s="450"/>
      <c r="BB27" s="450"/>
      <c r="BC27" s="450"/>
      <c r="BD27" s="450"/>
      <c r="BE27" s="450"/>
      <c r="BF27" s="450"/>
      <c r="BG27" s="450"/>
      <c r="BH27" s="450"/>
      <c r="BI27" s="450"/>
      <c r="BJ27" s="450"/>
      <c r="BK27" s="450"/>
      <c r="BL27" s="450"/>
      <c r="BM27" s="450"/>
      <c r="BN27" s="450"/>
      <c r="BO27" s="450"/>
      <c r="BP27" s="450"/>
      <c r="BQ27" s="450"/>
      <c r="BR27" s="450"/>
      <c r="BS27" s="450"/>
      <c r="BT27" s="450"/>
      <c r="BU27" s="450"/>
      <c r="BV27" s="450"/>
      <c r="BW27" s="450"/>
      <c r="BX27" s="450"/>
      <c r="BY27" s="450"/>
      <c r="BZ27" s="450"/>
      <c r="CA27" s="450"/>
      <c r="CB27" s="450"/>
      <c r="CC27" s="450"/>
      <c r="CD27" s="450"/>
      <c r="CE27" s="450"/>
      <c r="CF27" s="450"/>
      <c r="CG27" s="450"/>
      <c r="CH27" s="450"/>
      <c r="CI27" s="450"/>
      <c r="CJ27" s="450"/>
      <c r="CK27" s="450"/>
      <c r="CL27" s="450"/>
      <c r="CM27" s="450"/>
      <c r="CN27" s="450"/>
      <c r="CO27" s="450"/>
      <c r="CP27" s="450"/>
      <c r="CQ27" s="450"/>
      <c r="CR27" s="450"/>
      <c r="CS27" s="450"/>
      <c r="CT27" s="450"/>
      <c r="CU27" s="450"/>
      <c r="CV27" s="450"/>
      <c r="CW27" s="450"/>
      <c r="CX27" s="450"/>
      <c r="CY27" s="450"/>
      <c r="CZ27" s="450"/>
      <c r="DA27" s="450"/>
      <c r="DB27" s="450"/>
      <c r="DC27" s="450"/>
      <c r="DD27" s="450"/>
      <c r="DE27" s="450"/>
      <c r="DF27" s="450"/>
      <c r="DG27" s="450"/>
      <c r="DH27" s="450"/>
      <c r="DI27" s="450"/>
      <c r="DJ27" s="450"/>
      <c r="DK27" s="450"/>
      <c r="DL27" s="450"/>
      <c r="DM27" s="450"/>
      <c r="DN27" s="450"/>
      <c r="DO27" s="450"/>
      <c r="DP27" s="450"/>
      <c r="DQ27" s="450"/>
      <c r="DR27" s="450"/>
      <c r="DS27" s="450"/>
      <c r="DT27" s="450"/>
      <c r="DU27" s="450"/>
      <c r="DV27" s="450"/>
      <c r="DW27" s="450"/>
      <c r="DX27" s="450"/>
      <c r="DY27" s="450"/>
      <c r="DZ27" s="450"/>
      <c r="EA27" s="450"/>
      <c r="EB27" s="450"/>
      <c r="EC27" s="450"/>
      <c r="ED27" s="450"/>
      <c r="EE27" s="450"/>
      <c r="EF27" s="450"/>
      <c r="EG27" s="450"/>
      <c r="EH27" s="450"/>
      <c r="EI27" s="450"/>
      <c r="EJ27" s="450"/>
      <c r="EK27" s="450"/>
      <c r="EL27" s="450"/>
      <c r="EM27" s="450"/>
      <c r="EN27" s="450"/>
      <c r="EO27" s="450"/>
      <c r="EP27" s="450"/>
      <c r="EQ27" s="450"/>
      <c r="ER27" s="450"/>
      <c r="ES27" s="450"/>
      <c r="ET27" s="450"/>
      <c r="EU27" s="450"/>
      <c r="EV27" s="450"/>
      <c r="EW27" s="450"/>
      <c r="EX27" s="450"/>
      <c r="EY27" s="450"/>
      <c r="EZ27" s="450"/>
      <c r="FA27" s="450"/>
      <c r="FB27" s="450"/>
      <c r="FC27" s="450"/>
      <c r="FD27" s="450"/>
      <c r="FE27" s="450"/>
      <c r="FF27" s="450"/>
      <c r="FG27" s="450"/>
      <c r="FH27" s="450"/>
      <c r="FI27" s="450"/>
      <c r="FJ27" s="450"/>
      <c r="FK27" s="450"/>
      <c r="FL27" s="450"/>
      <c r="FM27" s="450"/>
      <c r="FN27" s="450"/>
      <c r="FO27" s="450"/>
      <c r="FP27" s="450"/>
      <c r="FQ27" s="450"/>
      <c r="FR27" s="450"/>
      <c r="FS27" s="450"/>
      <c r="FT27" s="450"/>
      <c r="FU27" s="450"/>
      <c r="FV27" s="450"/>
      <c r="FW27" s="450"/>
      <c r="FX27" s="450"/>
      <c r="FY27" s="450"/>
      <c r="FZ27" s="450"/>
      <c r="GA27" s="450"/>
      <c r="GB27" s="450"/>
      <c r="GC27" s="450"/>
      <c r="GD27" s="450"/>
      <c r="GE27" s="450"/>
      <c r="GF27" s="450"/>
      <c r="GG27" s="450"/>
      <c r="GH27" s="450"/>
      <c r="GI27" s="450"/>
      <c r="GJ27" s="450"/>
      <c r="GK27" s="450"/>
      <c r="GL27" s="450"/>
      <c r="GM27" s="450"/>
      <c r="GN27" s="450"/>
      <c r="GO27" s="450"/>
      <c r="GP27" s="450"/>
      <c r="GQ27" s="450"/>
      <c r="GR27" s="450"/>
      <c r="GS27" s="450"/>
      <c r="GT27" s="450"/>
      <c r="GU27" s="450"/>
      <c r="GV27" s="450"/>
      <c r="GW27" s="450"/>
      <c r="GX27" s="450"/>
      <c r="GY27" s="450"/>
      <c r="GZ27" s="450"/>
      <c r="HA27" s="450"/>
      <c r="HB27" s="450"/>
      <c r="HC27" s="450"/>
      <c r="HD27" s="450"/>
      <c r="HE27" s="450"/>
      <c r="HF27" s="450"/>
      <c r="HG27" s="450"/>
      <c r="HH27" s="450"/>
      <c r="HI27" s="450"/>
      <c r="HJ27" s="450"/>
      <c r="HK27" s="450"/>
      <c r="HL27" s="450"/>
      <c r="HM27" s="450"/>
      <c r="HN27" s="450"/>
      <c r="HO27" s="450"/>
      <c r="HP27" s="450"/>
      <c r="HQ27" s="450"/>
      <c r="HR27" s="450"/>
      <c r="HS27" s="450"/>
      <c r="HT27" s="450"/>
      <c r="HU27" s="450"/>
      <c r="HV27" s="450"/>
      <c r="HW27" s="450"/>
      <c r="HX27" s="450"/>
      <c r="HY27" s="450"/>
      <c r="HZ27" s="450"/>
      <c r="IA27" s="450"/>
      <c r="IB27" s="450"/>
      <c r="IC27" s="450"/>
      <c r="ID27" s="450"/>
      <c r="IE27" s="450"/>
      <c r="IF27" s="450"/>
      <c r="IG27" s="450"/>
      <c r="IH27" s="450"/>
      <c r="II27" s="450"/>
      <c r="IJ27" s="450"/>
      <c r="IK27" s="450"/>
      <c r="IL27" s="450"/>
      <c r="IM27" s="450"/>
      <c r="IN27" s="450"/>
      <c r="IO27" s="450"/>
      <c r="IP27" s="450"/>
      <c r="IQ27" s="450"/>
      <c r="IR27" s="450"/>
      <c r="IS27" s="450"/>
      <c r="IT27" s="450"/>
      <c r="IU27" s="450"/>
      <c r="IV27" s="450"/>
      <c r="IW27" s="450"/>
      <c r="IX27" s="450"/>
      <c r="IY27" s="450"/>
      <c r="IZ27" s="450"/>
      <c r="JA27" s="450"/>
      <c r="JB27" s="450"/>
    </row>
    <row r="28" s="378" customFormat="1" ht="13.05" customHeight="1" spans="1:262">
      <c r="A28" s="386"/>
      <c r="B28" s="386"/>
      <c r="C28" s="387"/>
      <c r="D28" s="387"/>
      <c r="E28" s="449"/>
      <c r="F28" s="90"/>
      <c r="G28" s="440"/>
      <c r="H28" s="440"/>
      <c r="I28" s="440"/>
      <c r="J28" s="387"/>
      <c r="K28" s="386"/>
      <c r="L28" s="386"/>
      <c r="M28" s="387"/>
      <c r="N28" s="387"/>
      <c r="O28" s="416"/>
      <c r="P28" s="416"/>
      <c r="Q28" s="387"/>
      <c r="R28" s="387"/>
      <c r="S28" s="387"/>
      <c r="T28" s="387"/>
      <c r="U28" s="450"/>
      <c r="V28" s="450"/>
      <c r="W28" s="450"/>
      <c r="X28" s="450"/>
      <c r="Y28" s="450"/>
      <c r="Z28" s="450"/>
      <c r="AA28" s="450"/>
      <c r="AB28" s="450"/>
      <c r="AC28" s="450"/>
      <c r="AD28" s="450"/>
      <c r="AE28" s="450"/>
      <c r="AF28" s="450"/>
      <c r="AG28" s="450"/>
      <c r="AH28" s="450"/>
      <c r="AI28" s="450"/>
      <c r="AJ28" s="450"/>
      <c r="AK28" s="450"/>
      <c r="AL28" s="450"/>
      <c r="AM28" s="450"/>
      <c r="AN28" s="450"/>
      <c r="AO28" s="450"/>
      <c r="AP28" s="450"/>
      <c r="AQ28" s="450"/>
      <c r="AR28" s="450"/>
      <c r="AS28" s="450"/>
      <c r="AT28" s="450"/>
      <c r="AU28" s="450"/>
      <c r="AV28" s="450"/>
      <c r="AW28" s="450"/>
      <c r="AX28" s="450"/>
      <c r="AY28" s="450"/>
      <c r="AZ28" s="450"/>
      <c r="BA28" s="450"/>
      <c r="BB28" s="450"/>
      <c r="BC28" s="450"/>
      <c r="BD28" s="450"/>
      <c r="BE28" s="450"/>
      <c r="BF28" s="450"/>
      <c r="BG28" s="450"/>
      <c r="BH28" s="450"/>
      <c r="BI28" s="450"/>
      <c r="BJ28" s="450"/>
      <c r="BK28" s="450"/>
      <c r="BL28" s="450"/>
      <c r="BM28" s="450"/>
      <c r="BN28" s="450"/>
      <c r="BO28" s="450"/>
      <c r="BP28" s="450"/>
      <c r="BQ28" s="450"/>
      <c r="BR28" s="450"/>
      <c r="BS28" s="450"/>
      <c r="BT28" s="450"/>
      <c r="BU28" s="450"/>
      <c r="BV28" s="450"/>
      <c r="BW28" s="450"/>
      <c r="BX28" s="450"/>
      <c r="BY28" s="450"/>
      <c r="BZ28" s="450"/>
      <c r="CA28" s="450"/>
      <c r="CB28" s="450"/>
      <c r="CC28" s="450"/>
      <c r="CD28" s="450"/>
      <c r="CE28" s="450"/>
      <c r="CF28" s="450"/>
      <c r="CG28" s="450"/>
      <c r="CH28" s="450"/>
      <c r="CI28" s="450"/>
      <c r="CJ28" s="450"/>
      <c r="CK28" s="450"/>
      <c r="CL28" s="450"/>
      <c r="CM28" s="450"/>
      <c r="CN28" s="450"/>
      <c r="CO28" s="450"/>
      <c r="CP28" s="450"/>
      <c r="CQ28" s="450"/>
      <c r="CR28" s="450"/>
      <c r="CS28" s="450"/>
      <c r="CT28" s="450"/>
      <c r="CU28" s="450"/>
      <c r="CV28" s="450"/>
      <c r="CW28" s="450"/>
      <c r="CX28" s="450"/>
      <c r="CY28" s="450"/>
      <c r="CZ28" s="450"/>
      <c r="DA28" s="450"/>
      <c r="DB28" s="450"/>
      <c r="DC28" s="450"/>
      <c r="DD28" s="450"/>
      <c r="DE28" s="450"/>
      <c r="DF28" s="450"/>
      <c r="DG28" s="450"/>
      <c r="DH28" s="450"/>
      <c r="DI28" s="450"/>
      <c r="DJ28" s="450"/>
      <c r="DK28" s="450"/>
      <c r="DL28" s="450"/>
      <c r="DM28" s="450"/>
      <c r="DN28" s="450"/>
      <c r="DO28" s="450"/>
      <c r="DP28" s="450"/>
      <c r="DQ28" s="450"/>
      <c r="DR28" s="450"/>
      <c r="DS28" s="450"/>
      <c r="DT28" s="450"/>
      <c r="DU28" s="450"/>
      <c r="DV28" s="450"/>
      <c r="DW28" s="450"/>
      <c r="DX28" s="450"/>
      <c r="DY28" s="450"/>
      <c r="DZ28" s="450"/>
      <c r="EA28" s="450"/>
      <c r="EB28" s="450"/>
      <c r="EC28" s="450"/>
      <c r="ED28" s="450"/>
      <c r="EE28" s="450"/>
      <c r="EF28" s="450"/>
      <c r="EG28" s="450"/>
      <c r="EH28" s="450"/>
      <c r="EI28" s="450"/>
      <c r="EJ28" s="450"/>
      <c r="EK28" s="450"/>
      <c r="EL28" s="450"/>
      <c r="EM28" s="450"/>
      <c r="EN28" s="450"/>
      <c r="EO28" s="450"/>
      <c r="EP28" s="450"/>
      <c r="EQ28" s="450"/>
      <c r="ER28" s="450"/>
      <c r="ES28" s="450"/>
      <c r="ET28" s="450"/>
      <c r="EU28" s="450"/>
      <c r="EV28" s="450"/>
      <c r="EW28" s="450"/>
      <c r="EX28" s="450"/>
      <c r="EY28" s="450"/>
      <c r="EZ28" s="450"/>
      <c r="FA28" s="450"/>
      <c r="FB28" s="450"/>
      <c r="FC28" s="450"/>
      <c r="FD28" s="450"/>
      <c r="FE28" s="450"/>
      <c r="FF28" s="450"/>
      <c r="FG28" s="450"/>
      <c r="FH28" s="450"/>
      <c r="FI28" s="450"/>
      <c r="FJ28" s="450"/>
      <c r="FK28" s="450"/>
      <c r="FL28" s="450"/>
      <c r="FM28" s="450"/>
      <c r="FN28" s="450"/>
      <c r="FO28" s="450"/>
      <c r="FP28" s="450"/>
      <c r="FQ28" s="450"/>
      <c r="FR28" s="450"/>
      <c r="FS28" s="450"/>
      <c r="FT28" s="450"/>
      <c r="FU28" s="450"/>
      <c r="FV28" s="450"/>
      <c r="FW28" s="450"/>
      <c r="FX28" s="450"/>
      <c r="FY28" s="450"/>
      <c r="FZ28" s="450"/>
      <c r="GA28" s="450"/>
      <c r="GB28" s="450"/>
      <c r="GC28" s="450"/>
      <c r="GD28" s="450"/>
      <c r="GE28" s="450"/>
      <c r="GF28" s="450"/>
      <c r="GG28" s="450"/>
      <c r="GH28" s="450"/>
      <c r="GI28" s="450"/>
      <c r="GJ28" s="450"/>
      <c r="GK28" s="450"/>
      <c r="GL28" s="450"/>
      <c r="GM28" s="450"/>
      <c r="GN28" s="450"/>
      <c r="GO28" s="450"/>
      <c r="GP28" s="450"/>
      <c r="GQ28" s="450"/>
      <c r="GR28" s="450"/>
      <c r="GS28" s="450"/>
      <c r="GT28" s="450"/>
      <c r="GU28" s="450"/>
      <c r="GV28" s="450"/>
      <c r="GW28" s="450"/>
      <c r="GX28" s="450"/>
      <c r="GY28" s="450"/>
      <c r="GZ28" s="450"/>
      <c r="HA28" s="450"/>
      <c r="HB28" s="450"/>
      <c r="HC28" s="450"/>
      <c r="HD28" s="450"/>
      <c r="HE28" s="450"/>
      <c r="HF28" s="450"/>
      <c r="HG28" s="450"/>
      <c r="HH28" s="450"/>
      <c r="HI28" s="450"/>
      <c r="HJ28" s="450"/>
      <c r="HK28" s="450"/>
      <c r="HL28" s="450"/>
      <c r="HM28" s="450"/>
      <c r="HN28" s="450"/>
      <c r="HO28" s="450"/>
      <c r="HP28" s="450"/>
      <c r="HQ28" s="450"/>
      <c r="HR28" s="450"/>
      <c r="HS28" s="450"/>
      <c r="HT28" s="450"/>
      <c r="HU28" s="450"/>
      <c r="HV28" s="450"/>
      <c r="HW28" s="450"/>
      <c r="HX28" s="450"/>
      <c r="HY28" s="450"/>
      <c r="HZ28" s="450"/>
      <c r="IA28" s="450"/>
      <c r="IB28" s="450"/>
      <c r="IC28" s="450"/>
      <c r="ID28" s="450"/>
      <c r="IE28" s="450"/>
      <c r="IF28" s="450"/>
      <c r="IG28" s="450"/>
      <c r="IH28" s="450"/>
      <c r="II28" s="450"/>
      <c r="IJ28" s="450"/>
      <c r="IK28" s="450"/>
      <c r="IL28" s="450"/>
      <c r="IM28" s="450"/>
      <c r="IN28" s="450"/>
      <c r="IO28" s="450"/>
      <c r="IP28" s="450"/>
      <c r="IQ28" s="450"/>
      <c r="IR28" s="450"/>
      <c r="IS28" s="450"/>
      <c r="IT28" s="450"/>
      <c r="IU28" s="450"/>
      <c r="IV28" s="450"/>
      <c r="IW28" s="450"/>
      <c r="IX28" s="450"/>
      <c r="IY28" s="450"/>
      <c r="IZ28" s="450"/>
      <c r="JA28" s="450"/>
      <c r="JB28" s="450"/>
    </row>
    <row r="29" s="378" customFormat="1" ht="13.05" customHeight="1" spans="1:262">
      <c r="A29" s="386"/>
      <c r="B29" s="386"/>
      <c r="C29" s="387"/>
      <c r="D29" s="387"/>
      <c r="E29" s="90"/>
      <c r="F29" s="90"/>
      <c r="G29" s="440"/>
      <c r="H29" s="440"/>
      <c r="I29" s="440"/>
      <c r="J29" s="387"/>
      <c r="K29" s="386"/>
      <c r="L29" s="386"/>
      <c r="M29" s="387"/>
      <c r="N29" s="387"/>
      <c r="O29" s="449"/>
      <c r="P29" s="416"/>
      <c r="Q29" s="387"/>
      <c r="R29" s="387"/>
      <c r="S29" s="387"/>
      <c r="T29" s="387"/>
      <c r="U29" s="450"/>
      <c r="V29" s="450"/>
      <c r="W29" s="450"/>
      <c r="X29" s="450"/>
      <c r="Y29" s="450"/>
      <c r="Z29" s="450"/>
      <c r="AA29" s="450"/>
      <c r="AB29" s="450"/>
      <c r="AC29" s="450"/>
      <c r="AD29" s="450"/>
      <c r="AE29" s="450"/>
      <c r="AF29" s="450"/>
      <c r="AG29" s="450"/>
      <c r="AH29" s="450"/>
      <c r="AI29" s="450"/>
      <c r="AJ29" s="450"/>
      <c r="AK29" s="450"/>
      <c r="AL29" s="450"/>
      <c r="AM29" s="450"/>
      <c r="AN29" s="450"/>
      <c r="AO29" s="450"/>
      <c r="AP29" s="450"/>
      <c r="AQ29" s="450"/>
      <c r="AR29" s="450"/>
      <c r="AS29" s="450"/>
      <c r="AT29" s="450"/>
      <c r="AU29" s="450"/>
      <c r="AV29" s="450"/>
      <c r="AW29" s="450"/>
      <c r="AX29" s="450"/>
      <c r="AY29" s="450"/>
      <c r="AZ29" s="450"/>
      <c r="BA29" s="450"/>
      <c r="BB29" s="450"/>
      <c r="BC29" s="450"/>
      <c r="BD29" s="450"/>
      <c r="BE29" s="450"/>
      <c r="BF29" s="450"/>
      <c r="BG29" s="450"/>
      <c r="BH29" s="450"/>
      <c r="BI29" s="450"/>
      <c r="BJ29" s="450"/>
      <c r="BK29" s="450"/>
      <c r="BL29" s="450"/>
      <c r="BM29" s="450"/>
      <c r="BN29" s="450"/>
      <c r="BO29" s="450"/>
      <c r="BP29" s="450"/>
      <c r="BQ29" s="450"/>
      <c r="BR29" s="450"/>
      <c r="BS29" s="450"/>
      <c r="BT29" s="450"/>
      <c r="BU29" s="450"/>
      <c r="BV29" s="450"/>
      <c r="BW29" s="450"/>
      <c r="BX29" s="450"/>
      <c r="BY29" s="450"/>
      <c r="BZ29" s="450"/>
      <c r="CA29" s="450"/>
      <c r="CB29" s="450"/>
      <c r="CC29" s="450"/>
      <c r="CD29" s="450"/>
      <c r="CE29" s="450"/>
      <c r="CF29" s="450"/>
      <c r="CG29" s="450"/>
      <c r="CH29" s="450"/>
      <c r="CI29" s="450"/>
      <c r="CJ29" s="450"/>
      <c r="CK29" s="450"/>
      <c r="CL29" s="450"/>
      <c r="CM29" s="450"/>
      <c r="CN29" s="450"/>
      <c r="CO29" s="450"/>
      <c r="CP29" s="450"/>
      <c r="CQ29" s="450"/>
      <c r="CR29" s="450"/>
      <c r="CS29" s="450"/>
      <c r="CT29" s="450"/>
      <c r="CU29" s="450"/>
      <c r="CV29" s="450"/>
      <c r="CW29" s="450"/>
      <c r="CX29" s="450"/>
      <c r="CY29" s="450"/>
      <c r="CZ29" s="450"/>
      <c r="DA29" s="450"/>
      <c r="DB29" s="450"/>
      <c r="DC29" s="450"/>
      <c r="DD29" s="450"/>
      <c r="DE29" s="450"/>
      <c r="DF29" s="450"/>
      <c r="DG29" s="450"/>
      <c r="DH29" s="450"/>
      <c r="DI29" s="450"/>
      <c r="DJ29" s="450"/>
      <c r="DK29" s="450"/>
      <c r="DL29" s="450"/>
      <c r="DM29" s="450"/>
      <c r="DN29" s="450"/>
      <c r="DO29" s="450"/>
      <c r="DP29" s="450"/>
      <c r="DQ29" s="450"/>
      <c r="DR29" s="450"/>
      <c r="DS29" s="450"/>
      <c r="DT29" s="450"/>
      <c r="DU29" s="450"/>
      <c r="DV29" s="450"/>
      <c r="DW29" s="450"/>
      <c r="DX29" s="450"/>
      <c r="DY29" s="450"/>
      <c r="DZ29" s="450"/>
      <c r="EA29" s="450"/>
      <c r="EB29" s="450"/>
      <c r="EC29" s="450"/>
      <c r="ED29" s="450"/>
      <c r="EE29" s="450"/>
      <c r="EF29" s="450"/>
      <c r="EG29" s="450"/>
      <c r="EH29" s="450"/>
      <c r="EI29" s="450"/>
      <c r="EJ29" s="450"/>
      <c r="EK29" s="450"/>
      <c r="EL29" s="450"/>
      <c r="EM29" s="450"/>
      <c r="EN29" s="450"/>
      <c r="EO29" s="450"/>
      <c r="EP29" s="450"/>
      <c r="EQ29" s="450"/>
      <c r="ER29" s="450"/>
      <c r="ES29" s="450"/>
      <c r="ET29" s="450"/>
      <c r="EU29" s="450"/>
      <c r="EV29" s="450"/>
      <c r="EW29" s="450"/>
      <c r="EX29" s="450"/>
      <c r="EY29" s="450"/>
      <c r="EZ29" s="450"/>
      <c r="FA29" s="450"/>
      <c r="FB29" s="450"/>
      <c r="FC29" s="450"/>
      <c r="FD29" s="450"/>
      <c r="FE29" s="450"/>
      <c r="FF29" s="450"/>
      <c r="FG29" s="450"/>
      <c r="FH29" s="450"/>
      <c r="FI29" s="450"/>
      <c r="FJ29" s="450"/>
      <c r="FK29" s="450"/>
      <c r="FL29" s="450"/>
      <c r="FM29" s="450"/>
      <c r="FN29" s="450"/>
      <c r="FO29" s="450"/>
      <c r="FP29" s="450"/>
      <c r="FQ29" s="450"/>
      <c r="FR29" s="450"/>
      <c r="FS29" s="450"/>
      <c r="FT29" s="450"/>
      <c r="FU29" s="450"/>
      <c r="FV29" s="450"/>
      <c r="FW29" s="450"/>
      <c r="FX29" s="450"/>
      <c r="FY29" s="450"/>
      <c r="FZ29" s="450"/>
      <c r="GA29" s="450"/>
      <c r="GB29" s="450"/>
      <c r="GC29" s="450"/>
      <c r="GD29" s="450"/>
      <c r="GE29" s="450"/>
      <c r="GF29" s="450"/>
      <c r="GG29" s="450"/>
      <c r="GH29" s="450"/>
      <c r="GI29" s="450"/>
      <c r="GJ29" s="450"/>
      <c r="GK29" s="450"/>
      <c r="GL29" s="450"/>
      <c r="GM29" s="450"/>
      <c r="GN29" s="450"/>
      <c r="GO29" s="450"/>
      <c r="GP29" s="450"/>
      <c r="GQ29" s="450"/>
      <c r="GR29" s="450"/>
      <c r="GS29" s="450"/>
      <c r="GT29" s="450"/>
      <c r="GU29" s="450"/>
      <c r="GV29" s="450"/>
      <c r="GW29" s="450"/>
      <c r="GX29" s="450"/>
      <c r="GY29" s="450"/>
      <c r="GZ29" s="450"/>
      <c r="HA29" s="450"/>
      <c r="HB29" s="450"/>
      <c r="HC29" s="450"/>
      <c r="HD29" s="450"/>
      <c r="HE29" s="450"/>
      <c r="HF29" s="450"/>
      <c r="HG29" s="450"/>
      <c r="HH29" s="450"/>
      <c r="HI29" s="450"/>
      <c r="HJ29" s="450"/>
      <c r="HK29" s="450"/>
      <c r="HL29" s="450"/>
      <c r="HM29" s="450"/>
      <c r="HN29" s="450"/>
      <c r="HO29" s="450"/>
      <c r="HP29" s="450"/>
      <c r="HQ29" s="450"/>
      <c r="HR29" s="450"/>
      <c r="HS29" s="450"/>
      <c r="HT29" s="450"/>
      <c r="HU29" s="450"/>
      <c r="HV29" s="450"/>
      <c r="HW29" s="450"/>
      <c r="HX29" s="450"/>
      <c r="HY29" s="450"/>
      <c r="HZ29" s="450"/>
      <c r="IA29" s="450"/>
      <c r="IB29" s="450"/>
      <c r="IC29" s="450"/>
      <c r="ID29" s="450"/>
      <c r="IE29" s="450"/>
      <c r="IF29" s="450"/>
      <c r="IG29" s="450"/>
      <c r="IH29" s="450"/>
      <c r="II29" s="450"/>
      <c r="IJ29" s="450"/>
      <c r="IK29" s="450"/>
      <c r="IL29" s="450"/>
      <c r="IM29" s="450"/>
      <c r="IN29" s="450"/>
      <c r="IO29" s="450"/>
      <c r="IP29" s="450"/>
      <c r="IQ29" s="450"/>
      <c r="IR29" s="450"/>
      <c r="IS29" s="450"/>
      <c r="IT29" s="450"/>
      <c r="IU29" s="450"/>
      <c r="IV29" s="450"/>
      <c r="IW29" s="450"/>
      <c r="IX29" s="450"/>
      <c r="IY29" s="450"/>
      <c r="IZ29" s="450"/>
      <c r="JA29" s="450"/>
      <c r="JB29" s="450"/>
    </row>
    <row r="30" s="378" customFormat="1" ht="13.05" customHeight="1" spans="1:262">
      <c r="A30" s="386"/>
      <c r="B30" s="386"/>
      <c r="C30" s="387"/>
      <c r="D30" s="387"/>
      <c r="E30" s="90"/>
      <c r="F30" s="90"/>
      <c r="G30" s="440"/>
      <c r="H30" s="440"/>
      <c r="I30" s="440"/>
      <c r="J30" s="387"/>
      <c r="K30" s="386"/>
      <c r="L30" s="386"/>
      <c r="M30" s="387"/>
      <c r="N30" s="387"/>
      <c r="O30" s="416"/>
      <c r="P30" s="416"/>
      <c r="Q30" s="387"/>
      <c r="R30" s="387"/>
      <c r="S30" s="387"/>
      <c r="T30" s="387"/>
      <c r="U30" s="450"/>
      <c r="V30" s="450"/>
      <c r="W30" s="450"/>
      <c r="X30" s="450"/>
      <c r="Y30" s="450"/>
      <c r="Z30" s="450"/>
      <c r="AA30" s="450"/>
      <c r="AB30" s="450"/>
      <c r="AC30" s="450"/>
      <c r="AD30" s="450"/>
      <c r="AE30" s="450"/>
      <c r="AF30" s="450"/>
      <c r="AG30" s="450"/>
      <c r="AH30" s="450"/>
      <c r="AI30" s="450"/>
      <c r="AJ30" s="450"/>
      <c r="AK30" s="450"/>
      <c r="AL30" s="450"/>
      <c r="AM30" s="450"/>
      <c r="AN30" s="450"/>
      <c r="AO30" s="450"/>
      <c r="AP30" s="450"/>
      <c r="AQ30" s="450"/>
      <c r="AR30" s="450"/>
      <c r="AS30" s="450"/>
      <c r="AT30" s="450"/>
      <c r="AU30" s="450"/>
      <c r="AV30" s="450"/>
      <c r="AW30" s="450"/>
      <c r="AX30" s="450"/>
      <c r="AY30" s="450"/>
      <c r="AZ30" s="450"/>
      <c r="BA30" s="450"/>
      <c r="BB30" s="450"/>
      <c r="BC30" s="450"/>
      <c r="BD30" s="450"/>
      <c r="BE30" s="450"/>
      <c r="BF30" s="450"/>
      <c r="BG30" s="450"/>
      <c r="BH30" s="450"/>
      <c r="BI30" s="450"/>
      <c r="BJ30" s="450"/>
      <c r="BK30" s="450"/>
      <c r="BL30" s="450"/>
      <c r="BM30" s="450"/>
      <c r="BN30" s="450"/>
      <c r="BO30" s="450"/>
      <c r="BP30" s="450"/>
      <c r="BQ30" s="450"/>
      <c r="BR30" s="450"/>
      <c r="BS30" s="450"/>
      <c r="BT30" s="450"/>
      <c r="BU30" s="450"/>
      <c r="BV30" s="450"/>
      <c r="BW30" s="450"/>
      <c r="BX30" s="450"/>
      <c r="BY30" s="450"/>
      <c r="BZ30" s="450"/>
      <c r="CA30" s="450"/>
      <c r="CB30" s="450"/>
      <c r="CC30" s="450"/>
      <c r="CD30" s="450"/>
      <c r="CE30" s="450"/>
      <c r="CF30" s="450"/>
      <c r="CG30" s="450"/>
      <c r="CH30" s="450"/>
      <c r="CI30" s="450"/>
      <c r="CJ30" s="450"/>
      <c r="CK30" s="450"/>
      <c r="CL30" s="450"/>
      <c r="CM30" s="450"/>
      <c r="CN30" s="450"/>
      <c r="CO30" s="450"/>
      <c r="CP30" s="450"/>
      <c r="CQ30" s="450"/>
      <c r="CR30" s="450"/>
      <c r="CS30" s="450"/>
      <c r="CT30" s="450"/>
      <c r="CU30" s="450"/>
      <c r="CV30" s="450"/>
      <c r="CW30" s="450"/>
      <c r="CX30" s="450"/>
      <c r="CY30" s="450"/>
      <c r="CZ30" s="450"/>
      <c r="DA30" s="450"/>
      <c r="DB30" s="450"/>
      <c r="DC30" s="450"/>
      <c r="DD30" s="450"/>
      <c r="DE30" s="450"/>
      <c r="DF30" s="450"/>
      <c r="DG30" s="450"/>
      <c r="DH30" s="450"/>
      <c r="DI30" s="450"/>
      <c r="DJ30" s="450"/>
      <c r="DK30" s="450"/>
      <c r="DL30" s="450"/>
      <c r="DM30" s="450"/>
      <c r="DN30" s="450"/>
      <c r="DO30" s="450"/>
      <c r="DP30" s="450"/>
      <c r="DQ30" s="450"/>
      <c r="DR30" s="450"/>
      <c r="DS30" s="450"/>
      <c r="DT30" s="450"/>
      <c r="DU30" s="450"/>
      <c r="DV30" s="450"/>
      <c r="DW30" s="450"/>
      <c r="DX30" s="450"/>
      <c r="DY30" s="450"/>
      <c r="DZ30" s="450"/>
      <c r="EA30" s="450"/>
      <c r="EB30" s="450"/>
      <c r="EC30" s="450"/>
      <c r="ED30" s="450"/>
      <c r="EE30" s="450"/>
      <c r="EF30" s="450"/>
      <c r="EG30" s="450"/>
      <c r="EH30" s="450"/>
      <c r="EI30" s="450"/>
      <c r="EJ30" s="450"/>
      <c r="EK30" s="450"/>
      <c r="EL30" s="450"/>
      <c r="EM30" s="450"/>
      <c r="EN30" s="450"/>
      <c r="EO30" s="450"/>
      <c r="EP30" s="450"/>
      <c r="EQ30" s="450"/>
      <c r="ER30" s="450"/>
      <c r="ES30" s="450"/>
      <c r="ET30" s="450"/>
      <c r="EU30" s="450"/>
      <c r="EV30" s="450"/>
      <c r="EW30" s="450"/>
      <c r="EX30" s="450"/>
      <c r="EY30" s="450"/>
      <c r="EZ30" s="450"/>
      <c r="FA30" s="450"/>
      <c r="FB30" s="450"/>
      <c r="FC30" s="450"/>
      <c r="FD30" s="450"/>
      <c r="FE30" s="450"/>
      <c r="FF30" s="450"/>
      <c r="FG30" s="450"/>
      <c r="FH30" s="450"/>
      <c r="FI30" s="450"/>
      <c r="FJ30" s="450"/>
      <c r="FK30" s="450"/>
      <c r="FL30" s="450"/>
      <c r="FM30" s="450"/>
      <c r="FN30" s="450"/>
      <c r="FO30" s="450"/>
      <c r="FP30" s="450"/>
      <c r="FQ30" s="450"/>
      <c r="FR30" s="450"/>
      <c r="FS30" s="450"/>
      <c r="FT30" s="450"/>
      <c r="FU30" s="450"/>
      <c r="FV30" s="450"/>
      <c r="FW30" s="450"/>
      <c r="FX30" s="450"/>
      <c r="FY30" s="450"/>
      <c r="FZ30" s="450"/>
      <c r="GA30" s="450"/>
      <c r="GB30" s="450"/>
      <c r="GC30" s="450"/>
      <c r="GD30" s="450"/>
      <c r="GE30" s="450"/>
      <c r="GF30" s="450"/>
      <c r="GG30" s="450"/>
      <c r="GH30" s="450"/>
      <c r="GI30" s="450"/>
      <c r="GJ30" s="450"/>
      <c r="GK30" s="450"/>
      <c r="GL30" s="450"/>
      <c r="GM30" s="450"/>
      <c r="GN30" s="450"/>
      <c r="GO30" s="450"/>
      <c r="GP30" s="450"/>
      <c r="GQ30" s="450"/>
      <c r="GR30" s="450"/>
      <c r="GS30" s="450"/>
      <c r="GT30" s="450"/>
      <c r="GU30" s="450"/>
      <c r="GV30" s="450"/>
      <c r="GW30" s="450"/>
      <c r="GX30" s="450"/>
      <c r="GY30" s="450"/>
      <c r="GZ30" s="450"/>
      <c r="HA30" s="450"/>
      <c r="HB30" s="450"/>
      <c r="HC30" s="450"/>
      <c r="HD30" s="450"/>
      <c r="HE30" s="450"/>
      <c r="HF30" s="450"/>
      <c r="HG30" s="450"/>
      <c r="HH30" s="450"/>
      <c r="HI30" s="450"/>
      <c r="HJ30" s="450"/>
      <c r="HK30" s="450"/>
      <c r="HL30" s="450"/>
      <c r="HM30" s="450"/>
      <c r="HN30" s="450"/>
      <c r="HO30" s="450"/>
      <c r="HP30" s="450"/>
      <c r="HQ30" s="450"/>
      <c r="HR30" s="450"/>
      <c r="HS30" s="450"/>
      <c r="HT30" s="450"/>
      <c r="HU30" s="450"/>
      <c r="HV30" s="450"/>
      <c r="HW30" s="450"/>
      <c r="HX30" s="450"/>
      <c r="HY30" s="450"/>
      <c r="HZ30" s="450"/>
      <c r="IA30" s="450"/>
      <c r="IB30" s="450"/>
      <c r="IC30" s="450"/>
      <c r="ID30" s="450"/>
      <c r="IE30" s="450"/>
      <c r="IF30" s="450"/>
      <c r="IG30" s="450"/>
      <c r="IH30" s="450"/>
      <c r="II30" s="450"/>
      <c r="IJ30" s="450"/>
      <c r="IK30" s="450"/>
      <c r="IL30" s="450"/>
      <c r="IM30" s="450"/>
      <c r="IN30" s="450"/>
      <c r="IO30" s="450"/>
      <c r="IP30" s="450"/>
      <c r="IQ30" s="450"/>
      <c r="IR30" s="450"/>
      <c r="IS30" s="450"/>
      <c r="IT30" s="450"/>
      <c r="IU30" s="450"/>
      <c r="IV30" s="450"/>
      <c r="IW30" s="450"/>
      <c r="IX30" s="450"/>
      <c r="IY30" s="450"/>
      <c r="IZ30" s="450"/>
      <c r="JA30" s="450"/>
      <c r="JB30" s="450"/>
    </row>
    <row r="31" s="378" customFormat="1" ht="13.05" customHeight="1" spans="1:262">
      <c r="A31" s="386"/>
      <c r="B31" s="386"/>
      <c r="C31" s="387"/>
      <c r="D31" s="387"/>
      <c r="E31" s="90"/>
      <c r="F31" s="90"/>
      <c r="G31" s="440"/>
      <c r="H31" s="440"/>
      <c r="I31" s="440"/>
      <c r="J31" s="387"/>
      <c r="K31" s="386"/>
      <c r="L31" s="386"/>
      <c r="M31" s="387"/>
      <c r="N31" s="387"/>
      <c r="O31" s="416"/>
      <c r="P31" s="416"/>
      <c r="Q31" s="387"/>
      <c r="R31" s="387"/>
      <c r="S31" s="387"/>
      <c r="T31" s="387"/>
      <c r="U31" s="450"/>
      <c r="V31" s="450"/>
      <c r="W31" s="450"/>
      <c r="X31" s="450"/>
      <c r="Y31" s="450"/>
      <c r="Z31" s="450"/>
      <c r="AA31" s="450"/>
      <c r="AB31" s="450"/>
      <c r="AC31" s="450"/>
      <c r="AD31" s="450"/>
      <c r="AE31" s="450"/>
      <c r="AF31" s="450"/>
      <c r="AG31" s="450"/>
      <c r="AH31" s="450"/>
      <c r="AI31" s="450"/>
      <c r="AJ31" s="450"/>
      <c r="AK31" s="450"/>
      <c r="AL31" s="450"/>
      <c r="AM31" s="450"/>
      <c r="AN31" s="450"/>
      <c r="AO31" s="450"/>
      <c r="AP31" s="450"/>
      <c r="AQ31" s="450"/>
      <c r="AR31" s="450"/>
      <c r="AS31" s="450"/>
      <c r="AT31" s="450"/>
      <c r="AU31" s="450"/>
      <c r="AV31" s="450"/>
      <c r="AW31" s="450"/>
      <c r="AX31" s="450"/>
      <c r="AY31" s="450"/>
      <c r="AZ31" s="450"/>
      <c r="BA31" s="450"/>
      <c r="BB31" s="450"/>
      <c r="BC31" s="450"/>
      <c r="BD31" s="450"/>
      <c r="BE31" s="450"/>
      <c r="BF31" s="450"/>
      <c r="BG31" s="450"/>
      <c r="BH31" s="450"/>
      <c r="BI31" s="450"/>
      <c r="BJ31" s="450"/>
      <c r="BK31" s="450"/>
      <c r="BL31" s="450"/>
      <c r="BM31" s="450"/>
      <c r="BN31" s="450"/>
      <c r="BO31" s="450"/>
      <c r="BP31" s="450"/>
      <c r="BQ31" s="450"/>
      <c r="BR31" s="450"/>
      <c r="BS31" s="450"/>
      <c r="BT31" s="450"/>
      <c r="BU31" s="450"/>
      <c r="BV31" s="450"/>
      <c r="BW31" s="450"/>
      <c r="BX31" s="450"/>
      <c r="BY31" s="450"/>
      <c r="BZ31" s="450"/>
      <c r="CA31" s="450"/>
      <c r="CB31" s="450"/>
      <c r="CC31" s="450"/>
      <c r="CD31" s="450"/>
      <c r="CE31" s="450"/>
      <c r="CF31" s="450"/>
      <c r="CG31" s="450"/>
      <c r="CH31" s="450"/>
      <c r="CI31" s="450"/>
      <c r="CJ31" s="450"/>
      <c r="CK31" s="450"/>
      <c r="CL31" s="450"/>
      <c r="CM31" s="450"/>
      <c r="CN31" s="450"/>
      <c r="CO31" s="450"/>
      <c r="CP31" s="450"/>
      <c r="CQ31" s="450"/>
      <c r="CR31" s="450"/>
      <c r="CS31" s="450"/>
      <c r="CT31" s="450"/>
      <c r="CU31" s="450"/>
      <c r="CV31" s="450"/>
      <c r="CW31" s="450"/>
      <c r="CX31" s="450"/>
      <c r="CY31" s="450"/>
      <c r="CZ31" s="450"/>
      <c r="DA31" s="450"/>
      <c r="DB31" s="450"/>
      <c r="DC31" s="450"/>
      <c r="DD31" s="450"/>
      <c r="DE31" s="450"/>
      <c r="DF31" s="450"/>
      <c r="DG31" s="450"/>
      <c r="DH31" s="450"/>
      <c r="DI31" s="450"/>
      <c r="DJ31" s="450"/>
      <c r="DK31" s="450"/>
      <c r="DL31" s="450"/>
      <c r="DM31" s="450"/>
      <c r="DN31" s="450"/>
      <c r="DO31" s="450"/>
      <c r="DP31" s="450"/>
      <c r="DQ31" s="450"/>
      <c r="DR31" s="450"/>
      <c r="DS31" s="450"/>
      <c r="DT31" s="450"/>
      <c r="DU31" s="450"/>
      <c r="DV31" s="450"/>
      <c r="DW31" s="450"/>
      <c r="DX31" s="450"/>
      <c r="DY31" s="450"/>
      <c r="DZ31" s="450"/>
      <c r="EA31" s="450"/>
      <c r="EB31" s="450"/>
      <c r="EC31" s="450"/>
      <c r="ED31" s="450"/>
      <c r="EE31" s="450"/>
      <c r="EF31" s="450"/>
      <c r="EG31" s="450"/>
      <c r="EH31" s="450"/>
      <c r="EI31" s="450"/>
      <c r="EJ31" s="450"/>
      <c r="EK31" s="450"/>
      <c r="EL31" s="450"/>
      <c r="EM31" s="450"/>
      <c r="EN31" s="450"/>
      <c r="EO31" s="450"/>
      <c r="EP31" s="450"/>
      <c r="EQ31" s="450"/>
      <c r="ER31" s="450"/>
      <c r="ES31" s="450"/>
      <c r="ET31" s="450"/>
      <c r="EU31" s="450"/>
      <c r="EV31" s="450"/>
      <c r="EW31" s="450"/>
      <c r="EX31" s="450"/>
      <c r="EY31" s="450"/>
      <c r="EZ31" s="450"/>
      <c r="FA31" s="450"/>
      <c r="FB31" s="450"/>
      <c r="FC31" s="450"/>
      <c r="FD31" s="450"/>
      <c r="FE31" s="450"/>
      <c r="FF31" s="450"/>
      <c r="FG31" s="450"/>
      <c r="FH31" s="450"/>
      <c r="FI31" s="450"/>
      <c r="FJ31" s="450"/>
      <c r="FK31" s="450"/>
      <c r="FL31" s="450"/>
      <c r="FM31" s="450"/>
      <c r="FN31" s="450"/>
      <c r="FO31" s="450"/>
      <c r="FP31" s="450"/>
      <c r="FQ31" s="450"/>
      <c r="FR31" s="450"/>
      <c r="FS31" s="450"/>
      <c r="FT31" s="450"/>
      <c r="FU31" s="450"/>
      <c r="FV31" s="450"/>
      <c r="FW31" s="450"/>
      <c r="FX31" s="450"/>
      <c r="FY31" s="450"/>
      <c r="FZ31" s="450"/>
      <c r="GA31" s="450"/>
      <c r="GB31" s="450"/>
      <c r="GC31" s="450"/>
      <c r="GD31" s="450"/>
      <c r="GE31" s="450"/>
      <c r="GF31" s="450"/>
      <c r="GG31" s="450"/>
      <c r="GH31" s="450"/>
      <c r="GI31" s="450"/>
      <c r="GJ31" s="450"/>
      <c r="GK31" s="450"/>
      <c r="GL31" s="450"/>
      <c r="GM31" s="450"/>
      <c r="GN31" s="450"/>
      <c r="GO31" s="450"/>
      <c r="GP31" s="450"/>
      <c r="GQ31" s="450"/>
      <c r="GR31" s="450"/>
      <c r="GS31" s="450"/>
      <c r="GT31" s="450"/>
      <c r="GU31" s="450"/>
      <c r="GV31" s="450"/>
      <c r="GW31" s="450"/>
      <c r="GX31" s="450"/>
      <c r="GY31" s="450"/>
      <c r="GZ31" s="450"/>
      <c r="HA31" s="450"/>
      <c r="HB31" s="450"/>
      <c r="HC31" s="450"/>
      <c r="HD31" s="450"/>
      <c r="HE31" s="450"/>
      <c r="HF31" s="450"/>
      <c r="HG31" s="450"/>
      <c r="HH31" s="450"/>
      <c r="HI31" s="450"/>
      <c r="HJ31" s="450"/>
      <c r="HK31" s="450"/>
      <c r="HL31" s="450"/>
      <c r="HM31" s="450"/>
      <c r="HN31" s="450"/>
      <c r="HO31" s="450"/>
      <c r="HP31" s="450"/>
      <c r="HQ31" s="450"/>
      <c r="HR31" s="450"/>
      <c r="HS31" s="450"/>
      <c r="HT31" s="450"/>
      <c r="HU31" s="450"/>
      <c r="HV31" s="450"/>
      <c r="HW31" s="450"/>
      <c r="HX31" s="450"/>
      <c r="HY31" s="450"/>
      <c r="HZ31" s="450"/>
      <c r="IA31" s="450"/>
      <c r="IB31" s="450"/>
      <c r="IC31" s="450"/>
      <c r="ID31" s="450"/>
      <c r="IE31" s="450"/>
      <c r="IF31" s="450"/>
      <c r="IG31" s="450"/>
      <c r="IH31" s="450"/>
      <c r="II31" s="450"/>
      <c r="IJ31" s="450"/>
      <c r="IK31" s="450"/>
      <c r="IL31" s="450"/>
      <c r="IM31" s="450"/>
      <c r="IN31" s="450"/>
      <c r="IO31" s="450"/>
      <c r="IP31" s="450"/>
      <c r="IQ31" s="450"/>
      <c r="IR31" s="450"/>
      <c r="IS31" s="450"/>
      <c r="IT31" s="450"/>
      <c r="IU31" s="450"/>
      <c r="IV31" s="450"/>
      <c r="IW31" s="450"/>
      <c r="IX31" s="450"/>
      <c r="IY31" s="450"/>
      <c r="IZ31" s="450"/>
      <c r="JA31" s="450"/>
      <c r="JB31" s="450"/>
    </row>
    <row r="32" s="378" customFormat="1" ht="13.05" customHeight="1" spans="1:262">
      <c r="A32" s="386"/>
      <c r="B32" s="386"/>
      <c r="C32" s="387"/>
      <c r="D32" s="387"/>
      <c r="E32" s="90"/>
      <c r="F32" s="90"/>
      <c r="G32" s="440"/>
      <c r="H32" s="440"/>
      <c r="I32" s="440"/>
      <c r="J32" s="387"/>
      <c r="K32" s="386"/>
      <c r="L32" s="386"/>
      <c r="M32" s="387"/>
      <c r="N32" s="387"/>
      <c r="O32" s="416"/>
      <c r="P32" s="416"/>
      <c r="Q32" s="387"/>
      <c r="R32" s="387"/>
      <c r="S32" s="387"/>
      <c r="T32" s="387"/>
      <c r="U32" s="450"/>
      <c r="V32" s="450"/>
      <c r="W32" s="450"/>
      <c r="X32" s="450"/>
      <c r="Y32" s="450"/>
      <c r="Z32" s="450"/>
      <c r="AA32" s="450"/>
      <c r="AB32" s="450"/>
      <c r="AC32" s="450"/>
      <c r="AD32" s="450"/>
      <c r="AE32" s="450"/>
      <c r="AF32" s="450"/>
      <c r="AG32" s="450"/>
      <c r="AH32" s="450"/>
      <c r="AI32" s="450"/>
      <c r="AJ32" s="450"/>
      <c r="AK32" s="450"/>
      <c r="AL32" s="450"/>
      <c r="AM32" s="450"/>
      <c r="AN32" s="450"/>
      <c r="AO32" s="450"/>
      <c r="AP32" s="450"/>
      <c r="AQ32" s="450"/>
      <c r="AR32" s="450"/>
      <c r="AS32" s="450"/>
      <c r="AT32" s="450"/>
      <c r="AU32" s="450"/>
      <c r="AV32" s="450"/>
      <c r="AW32" s="450"/>
      <c r="AX32" s="450"/>
      <c r="AY32" s="450"/>
      <c r="AZ32" s="450"/>
      <c r="BA32" s="450"/>
      <c r="BB32" s="450"/>
      <c r="BC32" s="450"/>
      <c r="BD32" s="450"/>
      <c r="BE32" s="450"/>
      <c r="BF32" s="450"/>
      <c r="BG32" s="450"/>
      <c r="BH32" s="450"/>
      <c r="BI32" s="450"/>
      <c r="BJ32" s="450"/>
      <c r="BK32" s="450"/>
      <c r="BL32" s="450"/>
      <c r="BM32" s="450"/>
      <c r="BN32" s="450"/>
      <c r="BO32" s="450"/>
      <c r="BP32" s="450"/>
      <c r="BQ32" s="450"/>
      <c r="BR32" s="450"/>
      <c r="BS32" s="450"/>
      <c r="BT32" s="450"/>
      <c r="BU32" s="450"/>
      <c r="BV32" s="450"/>
      <c r="BW32" s="450"/>
      <c r="BX32" s="450"/>
      <c r="BY32" s="450"/>
      <c r="BZ32" s="450"/>
      <c r="CA32" s="450"/>
      <c r="CB32" s="450"/>
      <c r="CC32" s="450"/>
      <c r="CD32" s="450"/>
      <c r="CE32" s="450"/>
      <c r="CF32" s="450"/>
      <c r="CG32" s="450"/>
      <c r="CH32" s="450"/>
      <c r="CI32" s="450"/>
      <c r="CJ32" s="450"/>
      <c r="CK32" s="450"/>
      <c r="CL32" s="450"/>
      <c r="CM32" s="450"/>
      <c r="CN32" s="450"/>
      <c r="CO32" s="450"/>
      <c r="CP32" s="450"/>
      <c r="CQ32" s="450"/>
      <c r="CR32" s="450"/>
      <c r="CS32" s="450"/>
      <c r="CT32" s="450"/>
      <c r="CU32" s="450"/>
      <c r="CV32" s="450"/>
      <c r="CW32" s="450"/>
      <c r="CX32" s="450"/>
      <c r="CY32" s="450"/>
      <c r="CZ32" s="450"/>
      <c r="DA32" s="450"/>
      <c r="DB32" s="450"/>
      <c r="DC32" s="450"/>
      <c r="DD32" s="450"/>
      <c r="DE32" s="450"/>
      <c r="DF32" s="450"/>
      <c r="DG32" s="450"/>
      <c r="DH32" s="450"/>
      <c r="DI32" s="450"/>
      <c r="DJ32" s="450"/>
      <c r="DK32" s="450"/>
      <c r="DL32" s="450"/>
      <c r="DM32" s="450"/>
      <c r="DN32" s="450"/>
      <c r="DO32" s="450"/>
      <c r="DP32" s="450"/>
      <c r="DQ32" s="450"/>
      <c r="DR32" s="450"/>
      <c r="DS32" s="450"/>
      <c r="DT32" s="450"/>
      <c r="DU32" s="450"/>
      <c r="DV32" s="450"/>
      <c r="DW32" s="450"/>
      <c r="DX32" s="450"/>
      <c r="DY32" s="450"/>
      <c r="DZ32" s="450"/>
      <c r="EA32" s="450"/>
      <c r="EB32" s="450"/>
      <c r="EC32" s="450"/>
      <c r="ED32" s="450"/>
      <c r="EE32" s="450"/>
      <c r="EF32" s="450"/>
      <c r="EG32" s="450"/>
      <c r="EH32" s="450"/>
      <c r="EI32" s="450"/>
      <c r="EJ32" s="450"/>
      <c r="EK32" s="450"/>
      <c r="EL32" s="450"/>
      <c r="EM32" s="450"/>
      <c r="EN32" s="450"/>
      <c r="EO32" s="450"/>
      <c r="EP32" s="450"/>
      <c r="EQ32" s="450"/>
      <c r="ER32" s="450"/>
      <c r="ES32" s="450"/>
      <c r="ET32" s="450"/>
      <c r="EU32" s="450"/>
      <c r="EV32" s="450"/>
      <c r="EW32" s="450"/>
      <c r="EX32" s="450"/>
      <c r="EY32" s="450"/>
      <c r="EZ32" s="450"/>
      <c r="FA32" s="450"/>
      <c r="FB32" s="450"/>
      <c r="FC32" s="450"/>
      <c r="FD32" s="450"/>
      <c r="FE32" s="450"/>
      <c r="FF32" s="450"/>
      <c r="FG32" s="450"/>
      <c r="FH32" s="450"/>
      <c r="FI32" s="450"/>
      <c r="FJ32" s="450"/>
      <c r="FK32" s="450"/>
      <c r="FL32" s="450"/>
      <c r="FM32" s="450"/>
      <c r="FN32" s="450"/>
      <c r="FO32" s="450"/>
      <c r="FP32" s="450"/>
      <c r="FQ32" s="450"/>
      <c r="FR32" s="450"/>
      <c r="FS32" s="450"/>
      <c r="FT32" s="450"/>
      <c r="FU32" s="450"/>
      <c r="FV32" s="450"/>
      <c r="FW32" s="450"/>
      <c r="FX32" s="450"/>
      <c r="FY32" s="450"/>
      <c r="FZ32" s="450"/>
      <c r="GA32" s="450"/>
      <c r="GB32" s="450"/>
      <c r="GC32" s="450"/>
      <c r="GD32" s="450"/>
      <c r="GE32" s="450"/>
      <c r="GF32" s="450"/>
      <c r="GG32" s="450"/>
      <c r="GH32" s="450"/>
      <c r="GI32" s="450"/>
      <c r="GJ32" s="450"/>
      <c r="GK32" s="450"/>
      <c r="GL32" s="450"/>
      <c r="GM32" s="450"/>
      <c r="GN32" s="450"/>
      <c r="GO32" s="450"/>
      <c r="GP32" s="450"/>
      <c r="GQ32" s="450"/>
      <c r="GR32" s="450"/>
      <c r="GS32" s="450"/>
      <c r="GT32" s="450"/>
      <c r="GU32" s="450"/>
      <c r="GV32" s="450"/>
      <c r="GW32" s="450"/>
      <c r="GX32" s="450"/>
      <c r="GY32" s="450"/>
      <c r="GZ32" s="450"/>
      <c r="HA32" s="450"/>
      <c r="HB32" s="450"/>
      <c r="HC32" s="450"/>
      <c r="HD32" s="450"/>
      <c r="HE32" s="450"/>
      <c r="HF32" s="450"/>
      <c r="HG32" s="450"/>
      <c r="HH32" s="450"/>
      <c r="HI32" s="450"/>
      <c r="HJ32" s="450"/>
      <c r="HK32" s="450"/>
      <c r="HL32" s="450"/>
      <c r="HM32" s="450"/>
      <c r="HN32" s="450"/>
      <c r="HO32" s="450"/>
      <c r="HP32" s="450"/>
      <c r="HQ32" s="450"/>
      <c r="HR32" s="450"/>
      <c r="HS32" s="450"/>
      <c r="HT32" s="450"/>
      <c r="HU32" s="450"/>
      <c r="HV32" s="450"/>
      <c r="HW32" s="450"/>
      <c r="HX32" s="450"/>
      <c r="HY32" s="450"/>
      <c r="HZ32" s="450"/>
      <c r="IA32" s="450"/>
      <c r="IB32" s="450"/>
      <c r="IC32" s="450"/>
      <c r="ID32" s="450"/>
      <c r="IE32" s="450"/>
      <c r="IF32" s="450"/>
      <c r="IG32" s="450"/>
      <c r="IH32" s="450"/>
      <c r="II32" s="450"/>
      <c r="IJ32" s="450"/>
      <c r="IK32" s="450"/>
      <c r="IL32" s="450"/>
      <c r="IM32" s="450"/>
      <c r="IN32" s="450"/>
      <c r="IO32" s="450"/>
      <c r="IP32" s="450"/>
      <c r="IQ32" s="450"/>
      <c r="IR32" s="450"/>
      <c r="IS32" s="450"/>
      <c r="IT32" s="450"/>
      <c r="IU32" s="450"/>
      <c r="IV32" s="450"/>
      <c r="IW32" s="450"/>
      <c r="IX32" s="450"/>
      <c r="IY32" s="450"/>
      <c r="IZ32" s="450"/>
      <c r="JA32" s="450"/>
      <c r="JB32" s="450"/>
    </row>
    <row r="33" s="378" customFormat="1" ht="13.05" customHeight="1" spans="1:262">
      <c r="A33" s="450"/>
      <c r="B33" s="450"/>
      <c r="C33" s="450"/>
      <c r="D33" s="450"/>
      <c r="E33" s="450"/>
      <c r="F33" s="450"/>
      <c r="G33" s="450"/>
      <c r="H33" s="450"/>
      <c r="I33" s="450"/>
      <c r="J33" s="450"/>
      <c r="K33" s="450"/>
      <c r="L33" s="450"/>
      <c r="M33" s="450"/>
      <c r="N33" s="450"/>
      <c r="O33" s="450"/>
      <c r="P33" s="450"/>
      <c r="Q33" s="450"/>
      <c r="R33" s="450"/>
      <c r="S33" s="450"/>
      <c r="T33" s="450"/>
      <c r="U33" s="450"/>
      <c r="V33" s="450"/>
      <c r="W33" s="450"/>
      <c r="X33" s="450"/>
      <c r="Y33" s="450"/>
      <c r="Z33" s="450"/>
      <c r="AA33" s="450"/>
      <c r="AB33" s="450"/>
      <c r="AC33" s="450"/>
      <c r="AD33" s="450"/>
      <c r="AE33" s="450"/>
      <c r="AF33" s="450"/>
      <c r="AG33" s="450"/>
      <c r="AH33" s="450"/>
      <c r="AI33" s="450"/>
      <c r="AJ33" s="450"/>
      <c r="AK33" s="450"/>
      <c r="AL33" s="450"/>
      <c r="AM33" s="450"/>
      <c r="AN33" s="450"/>
      <c r="AO33" s="450"/>
      <c r="AP33" s="450"/>
      <c r="AQ33" s="450"/>
      <c r="AR33" s="450"/>
      <c r="AS33" s="450"/>
      <c r="AT33" s="450"/>
      <c r="AU33" s="450"/>
      <c r="AV33" s="450"/>
      <c r="AW33" s="450"/>
      <c r="AX33" s="450"/>
      <c r="AY33" s="450"/>
      <c r="AZ33" s="450"/>
      <c r="BA33" s="450"/>
      <c r="BB33" s="450"/>
      <c r="BC33" s="450"/>
      <c r="BD33" s="450"/>
      <c r="BE33" s="450"/>
      <c r="BF33" s="450"/>
      <c r="BG33" s="450"/>
      <c r="BH33" s="450"/>
      <c r="BI33" s="450"/>
      <c r="BJ33" s="450"/>
      <c r="BK33" s="450"/>
      <c r="BL33" s="450"/>
      <c r="BM33" s="450"/>
      <c r="BN33" s="450"/>
      <c r="BO33" s="450"/>
      <c r="BP33" s="450"/>
      <c r="BQ33" s="450"/>
      <c r="BR33" s="450"/>
      <c r="BS33" s="450"/>
      <c r="BT33" s="450"/>
      <c r="BU33" s="450"/>
      <c r="BV33" s="450"/>
      <c r="BW33" s="450"/>
      <c r="BX33" s="450"/>
      <c r="BY33" s="450"/>
      <c r="BZ33" s="450"/>
      <c r="CA33" s="450"/>
      <c r="CB33" s="450"/>
      <c r="CC33" s="450"/>
      <c r="CD33" s="450"/>
      <c r="CE33" s="450"/>
      <c r="CF33" s="450"/>
      <c r="CG33" s="450"/>
      <c r="CH33" s="450"/>
      <c r="CI33" s="450"/>
      <c r="CJ33" s="450"/>
      <c r="CK33" s="450"/>
      <c r="CL33" s="450"/>
      <c r="CM33" s="450"/>
      <c r="CN33" s="450"/>
      <c r="CO33" s="450"/>
      <c r="CP33" s="450"/>
      <c r="CQ33" s="450"/>
      <c r="CR33" s="450"/>
      <c r="CS33" s="450"/>
      <c r="CT33" s="450"/>
      <c r="CU33" s="450"/>
      <c r="CV33" s="450"/>
      <c r="CW33" s="450"/>
      <c r="CX33" s="450"/>
      <c r="CY33" s="450"/>
      <c r="CZ33" s="450"/>
      <c r="DA33" s="450"/>
      <c r="DB33" s="450"/>
      <c r="DC33" s="450"/>
      <c r="DD33" s="450"/>
      <c r="DE33" s="450"/>
      <c r="DF33" s="450"/>
      <c r="DG33" s="450"/>
      <c r="DH33" s="450"/>
      <c r="DI33" s="450"/>
      <c r="DJ33" s="450"/>
      <c r="DK33" s="450"/>
      <c r="DL33" s="450"/>
      <c r="DM33" s="450"/>
      <c r="DN33" s="450"/>
      <c r="DO33" s="450"/>
      <c r="DP33" s="450"/>
      <c r="DQ33" s="450"/>
      <c r="DR33" s="450"/>
      <c r="DS33" s="450"/>
      <c r="DT33" s="450"/>
      <c r="DU33" s="450"/>
      <c r="DV33" s="450"/>
      <c r="DW33" s="450"/>
      <c r="DX33" s="450"/>
      <c r="DY33" s="450"/>
      <c r="DZ33" s="450"/>
      <c r="EA33" s="450"/>
      <c r="EB33" s="450"/>
      <c r="EC33" s="450"/>
      <c r="ED33" s="450"/>
      <c r="EE33" s="450"/>
      <c r="EF33" s="450"/>
      <c r="EG33" s="450"/>
      <c r="EH33" s="450"/>
      <c r="EI33" s="450"/>
      <c r="EJ33" s="450"/>
      <c r="EK33" s="450"/>
      <c r="EL33" s="450"/>
      <c r="EM33" s="450"/>
      <c r="EN33" s="450"/>
      <c r="EO33" s="450"/>
      <c r="EP33" s="450"/>
      <c r="EQ33" s="450"/>
      <c r="ER33" s="450"/>
      <c r="ES33" s="450"/>
      <c r="ET33" s="450"/>
      <c r="EU33" s="450"/>
      <c r="EV33" s="450"/>
      <c r="EW33" s="450"/>
      <c r="EX33" s="450"/>
      <c r="EY33" s="450"/>
      <c r="EZ33" s="450"/>
      <c r="FA33" s="450"/>
      <c r="FB33" s="450"/>
      <c r="FC33" s="450"/>
      <c r="FD33" s="450"/>
      <c r="FE33" s="450"/>
      <c r="FF33" s="450"/>
      <c r="FG33" s="450"/>
      <c r="FH33" s="450"/>
      <c r="FI33" s="450"/>
      <c r="FJ33" s="450"/>
      <c r="FK33" s="450"/>
      <c r="FL33" s="450"/>
      <c r="FM33" s="450"/>
      <c r="FN33" s="450"/>
      <c r="FO33" s="450"/>
      <c r="FP33" s="450"/>
      <c r="FQ33" s="450"/>
      <c r="FR33" s="450"/>
      <c r="FS33" s="450"/>
      <c r="FT33" s="450"/>
      <c r="FU33" s="450"/>
      <c r="FV33" s="450"/>
      <c r="FW33" s="450"/>
      <c r="FX33" s="450"/>
      <c r="FY33" s="450"/>
      <c r="FZ33" s="450"/>
      <c r="GA33" s="450"/>
      <c r="GB33" s="450"/>
      <c r="GC33" s="450"/>
      <c r="GD33" s="450"/>
      <c r="GE33" s="450"/>
      <c r="GF33" s="450"/>
      <c r="GG33" s="450"/>
      <c r="GH33" s="450"/>
      <c r="GI33" s="450"/>
      <c r="GJ33" s="450"/>
      <c r="GK33" s="450"/>
      <c r="GL33" s="450"/>
      <c r="GM33" s="450"/>
      <c r="GN33" s="450"/>
      <c r="GO33" s="450"/>
      <c r="GP33" s="450"/>
      <c r="GQ33" s="450"/>
      <c r="GR33" s="450"/>
      <c r="GS33" s="450"/>
      <c r="GT33" s="450"/>
      <c r="GU33" s="450"/>
      <c r="GV33" s="450"/>
      <c r="GW33" s="450"/>
      <c r="GX33" s="450"/>
      <c r="GY33" s="450"/>
      <c r="GZ33" s="450"/>
      <c r="HA33" s="450"/>
      <c r="HB33" s="450"/>
      <c r="HC33" s="450"/>
      <c r="HD33" s="450"/>
      <c r="HE33" s="450"/>
      <c r="HF33" s="450"/>
      <c r="HG33" s="450"/>
      <c r="HH33" s="450"/>
      <c r="HI33" s="450"/>
      <c r="HJ33" s="450"/>
      <c r="HK33" s="450"/>
      <c r="HL33" s="450"/>
      <c r="HM33" s="450"/>
      <c r="HN33" s="450"/>
      <c r="HO33" s="450"/>
      <c r="HP33" s="450"/>
      <c r="HQ33" s="450"/>
      <c r="HR33" s="450"/>
      <c r="HS33" s="450"/>
      <c r="HT33" s="450"/>
      <c r="HU33" s="450"/>
      <c r="HV33" s="450"/>
      <c r="HW33" s="450"/>
      <c r="HX33" s="450"/>
      <c r="HY33" s="450"/>
      <c r="HZ33" s="450"/>
      <c r="IA33" s="450"/>
      <c r="IB33" s="450"/>
      <c r="IC33" s="450"/>
      <c r="ID33" s="450"/>
      <c r="IE33" s="450"/>
      <c r="IF33" s="450"/>
      <c r="IG33" s="450"/>
      <c r="IH33" s="450"/>
      <c r="II33" s="450"/>
      <c r="IJ33" s="450"/>
      <c r="IK33" s="450"/>
      <c r="IL33" s="450"/>
      <c r="IM33" s="450"/>
      <c r="IN33" s="450"/>
      <c r="IO33" s="450"/>
      <c r="IP33" s="450"/>
      <c r="IQ33" s="450"/>
      <c r="IR33" s="450"/>
      <c r="IS33" s="450"/>
      <c r="IT33" s="450"/>
      <c r="IU33" s="450"/>
      <c r="IV33" s="450"/>
      <c r="IW33" s="450"/>
      <c r="IX33" s="450"/>
      <c r="IY33" s="450"/>
      <c r="IZ33" s="450"/>
      <c r="JA33" s="450"/>
      <c r="JB33" s="450"/>
    </row>
    <row r="34" s="378" customFormat="1" ht="13.05" customHeight="1" spans="1:262">
      <c r="A34" s="450"/>
      <c r="B34" s="450"/>
      <c r="C34" s="450"/>
      <c r="D34" s="450"/>
      <c r="E34" s="450"/>
      <c r="F34" s="450"/>
      <c r="G34" s="450"/>
      <c r="H34" s="450"/>
      <c r="I34" s="450"/>
      <c r="J34" s="450"/>
      <c r="K34" s="450"/>
      <c r="L34" s="450"/>
      <c r="M34" s="450"/>
      <c r="N34" s="450"/>
      <c r="O34" s="450"/>
      <c r="P34" s="450"/>
      <c r="Q34" s="450"/>
      <c r="R34" s="450"/>
      <c r="S34" s="450"/>
      <c r="T34" s="450"/>
      <c r="U34" s="450"/>
      <c r="V34" s="450"/>
      <c r="W34" s="450"/>
      <c r="X34" s="450"/>
      <c r="Y34" s="450"/>
      <c r="Z34" s="450"/>
      <c r="AA34" s="450"/>
      <c r="AB34" s="450"/>
      <c r="AC34" s="450"/>
      <c r="AD34" s="450"/>
      <c r="AE34" s="450"/>
      <c r="AF34" s="450"/>
      <c r="AG34" s="450"/>
      <c r="AH34" s="450"/>
      <c r="AI34" s="450"/>
      <c r="AJ34" s="450"/>
      <c r="AK34" s="450"/>
      <c r="AL34" s="450"/>
      <c r="AM34" s="450"/>
      <c r="AN34" s="450"/>
      <c r="AO34" s="450"/>
      <c r="AP34" s="450"/>
      <c r="AQ34" s="450"/>
      <c r="AR34" s="450"/>
      <c r="AS34" s="450"/>
      <c r="AT34" s="450"/>
      <c r="AU34" s="450"/>
      <c r="AV34" s="450"/>
      <c r="AW34" s="450"/>
      <c r="AX34" s="450"/>
      <c r="AY34" s="450"/>
      <c r="AZ34" s="450"/>
      <c r="BA34" s="450"/>
      <c r="BB34" s="450"/>
      <c r="BC34" s="450"/>
      <c r="BD34" s="450"/>
      <c r="BE34" s="450"/>
      <c r="BF34" s="450"/>
      <c r="BG34" s="450"/>
      <c r="BH34" s="450"/>
      <c r="BI34" s="450"/>
      <c r="BJ34" s="450"/>
      <c r="BK34" s="450"/>
      <c r="BL34" s="450"/>
      <c r="BM34" s="450"/>
      <c r="BN34" s="450"/>
      <c r="BO34" s="450"/>
      <c r="BP34" s="450"/>
      <c r="BQ34" s="450"/>
      <c r="BR34" s="450"/>
      <c r="BS34" s="450"/>
      <c r="BT34" s="450"/>
      <c r="BU34" s="450"/>
      <c r="BV34" s="450"/>
      <c r="BW34" s="450"/>
      <c r="BX34" s="450"/>
      <c r="BY34" s="450"/>
      <c r="BZ34" s="450"/>
      <c r="CA34" s="450"/>
      <c r="CB34" s="450"/>
      <c r="CC34" s="450"/>
      <c r="CD34" s="450"/>
      <c r="CE34" s="450"/>
      <c r="CF34" s="450"/>
      <c r="CG34" s="450"/>
      <c r="CH34" s="450"/>
      <c r="CI34" s="450"/>
      <c r="CJ34" s="450"/>
      <c r="CK34" s="450"/>
      <c r="CL34" s="450"/>
      <c r="CM34" s="450"/>
      <c r="CN34" s="450"/>
      <c r="CO34" s="450"/>
      <c r="CP34" s="450"/>
      <c r="CQ34" s="450"/>
      <c r="CR34" s="450"/>
      <c r="CS34" s="450"/>
      <c r="CT34" s="450"/>
      <c r="CU34" s="450"/>
      <c r="CV34" s="450"/>
      <c r="CW34" s="450"/>
      <c r="CX34" s="450"/>
      <c r="CY34" s="450"/>
      <c r="CZ34" s="450"/>
      <c r="DA34" s="450"/>
      <c r="DB34" s="450"/>
      <c r="DC34" s="450"/>
      <c r="DD34" s="450"/>
      <c r="DE34" s="450"/>
      <c r="DF34" s="450"/>
      <c r="DG34" s="450"/>
      <c r="DH34" s="450"/>
      <c r="DI34" s="450"/>
      <c r="DJ34" s="450"/>
      <c r="DK34" s="450"/>
      <c r="DL34" s="450"/>
      <c r="DM34" s="450"/>
      <c r="DN34" s="450"/>
      <c r="DO34" s="450"/>
      <c r="DP34" s="450"/>
      <c r="DQ34" s="450"/>
      <c r="DR34" s="450"/>
      <c r="DS34" s="450"/>
      <c r="DT34" s="450"/>
      <c r="DU34" s="450"/>
      <c r="DV34" s="450"/>
      <c r="DW34" s="450"/>
      <c r="DX34" s="450"/>
      <c r="DY34" s="450"/>
      <c r="DZ34" s="450"/>
      <c r="EA34" s="450"/>
      <c r="EB34" s="450"/>
      <c r="EC34" s="450"/>
      <c r="ED34" s="450"/>
      <c r="EE34" s="450"/>
      <c r="EF34" s="450"/>
      <c r="EG34" s="450"/>
      <c r="EH34" s="450"/>
      <c r="EI34" s="450"/>
      <c r="EJ34" s="450"/>
      <c r="EK34" s="450"/>
      <c r="EL34" s="450"/>
      <c r="EM34" s="450"/>
      <c r="EN34" s="450"/>
      <c r="EO34" s="450"/>
      <c r="EP34" s="450"/>
      <c r="EQ34" s="450"/>
      <c r="ER34" s="450"/>
      <c r="ES34" s="450"/>
      <c r="ET34" s="450"/>
      <c r="EU34" s="450"/>
      <c r="EV34" s="450"/>
      <c r="EW34" s="450"/>
      <c r="EX34" s="450"/>
      <c r="EY34" s="450"/>
      <c r="EZ34" s="450"/>
      <c r="FA34" s="450"/>
      <c r="FB34" s="450"/>
      <c r="FC34" s="450"/>
      <c r="FD34" s="450"/>
      <c r="FE34" s="450"/>
      <c r="FF34" s="450"/>
      <c r="FG34" s="450"/>
      <c r="FH34" s="450"/>
      <c r="FI34" s="450"/>
      <c r="FJ34" s="450"/>
      <c r="FK34" s="450"/>
      <c r="FL34" s="450"/>
      <c r="FM34" s="450"/>
      <c r="FN34" s="450"/>
      <c r="FO34" s="450"/>
      <c r="FP34" s="450"/>
      <c r="FQ34" s="450"/>
      <c r="FR34" s="450"/>
      <c r="FS34" s="450"/>
      <c r="FT34" s="450"/>
      <c r="FU34" s="450"/>
      <c r="FV34" s="450"/>
      <c r="FW34" s="450"/>
      <c r="FX34" s="450"/>
      <c r="FY34" s="450"/>
      <c r="FZ34" s="450"/>
      <c r="GA34" s="450"/>
      <c r="GB34" s="450"/>
      <c r="GC34" s="450"/>
      <c r="GD34" s="450"/>
      <c r="GE34" s="450"/>
      <c r="GF34" s="450"/>
      <c r="GG34" s="450"/>
      <c r="GH34" s="450"/>
      <c r="GI34" s="450"/>
      <c r="GJ34" s="450"/>
      <c r="GK34" s="450"/>
      <c r="GL34" s="450"/>
      <c r="GM34" s="450"/>
      <c r="GN34" s="450"/>
      <c r="GO34" s="450"/>
      <c r="GP34" s="450"/>
      <c r="GQ34" s="450"/>
      <c r="GR34" s="450"/>
      <c r="GS34" s="450"/>
      <c r="GT34" s="450"/>
      <c r="GU34" s="450"/>
      <c r="GV34" s="450"/>
      <c r="GW34" s="450"/>
      <c r="GX34" s="450"/>
      <c r="GY34" s="450"/>
      <c r="GZ34" s="450"/>
      <c r="HA34" s="450"/>
      <c r="HB34" s="450"/>
      <c r="HC34" s="450"/>
      <c r="HD34" s="450"/>
      <c r="HE34" s="450"/>
      <c r="HF34" s="450"/>
      <c r="HG34" s="450"/>
      <c r="HH34" s="450"/>
      <c r="HI34" s="450"/>
      <c r="HJ34" s="450"/>
      <c r="HK34" s="450"/>
      <c r="HL34" s="450"/>
      <c r="HM34" s="450"/>
      <c r="HN34" s="450"/>
      <c r="HO34" s="450"/>
      <c r="HP34" s="450"/>
      <c r="HQ34" s="450"/>
      <c r="HR34" s="450"/>
      <c r="HS34" s="450"/>
      <c r="HT34" s="450"/>
      <c r="HU34" s="450"/>
      <c r="HV34" s="450"/>
      <c r="HW34" s="450"/>
      <c r="HX34" s="450"/>
      <c r="HY34" s="450"/>
      <c r="HZ34" s="450"/>
      <c r="IA34" s="450"/>
      <c r="IB34" s="450"/>
      <c r="IC34" s="450"/>
      <c r="ID34" s="450"/>
      <c r="IE34" s="450"/>
      <c r="IF34" s="450"/>
      <c r="IG34" s="450"/>
      <c r="IH34" s="450"/>
      <c r="II34" s="450"/>
      <c r="IJ34" s="450"/>
      <c r="IK34" s="450"/>
      <c r="IL34" s="450"/>
      <c r="IM34" s="450"/>
      <c r="IN34" s="450"/>
      <c r="IO34" s="450"/>
      <c r="IP34" s="450"/>
      <c r="IQ34" s="450"/>
      <c r="IR34" s="450"/>
      <c r="IS34" s="450"/>
      <c r="IT34" s="450"/>
      <c r="IU34" s="450"/>
      <c r="IV34" s="450"/>
      <c r="IW34" s="450"/>
      <c r="IX34" s="450"/>
      <c r="IY34" s="450"/>
      <c r="IZ34" s="450"/>
      <c r="JA34" s="450"/>
      <c r="JB34" s="450"/>
    </row>
    <row r="35" s="378" customFormat="1" ht="13.05" customHeight="1" spans="1:262">
      <c r="A35" s="450"/>
      <c r="B35" s="450"/>
      <c r="C35" s="450"/>
      <c r="D35" s="450"/>
      <c r="E35" s="450"/>
      <c r="F35" s="450"/>
      <c r="G35" s="450"/>
      <c r="H35" s="450"/>
      <c r="I35" s="450"/>
      <c r="J35" s="450"/>
      <c r="K35" s="450"/>
      <c r="L35" s="450"/>
      <c r="M35" s="450"/>
      <c r="N35" s="450"/>
      <c r="O35" s="450"/>
      <c r="P35" s="450"/>
      <c r="Q35" s="450"/>
      <c r="R35" s="450"/>
      <c r="S35" s="450"/>
      <c r="T35" s="450"/>
      <c r="U35" s="450"/>
      <c r="V35" s="450"/>
      <c r="W35" s="450"/>
      <c r="X35" s="450"/>
      <c r="Y35" s="450"/>
      <c r="Z35" s="450"/>
      <c r="AA35" s="450"/>
      <c r="AB35" s="450"/>
      <c r="AC35" s="450"/>
      <c r="AD35" s="450"/>
      <c r="AE35" s="450"/>
      <c r="AF35" s="450"/>
      <c r="AG35" s="450"/>
      <c r="AH35" s="450"/>
      <c r="AI35" s="450"/>
      <c r="AJ35" s="450"/>
      <c r="AK35" s="450"/>
      <c r="AL35" s="450"/>
      <c r="AM35" s="450"/>
      <c r="AN35" s="450"/>
      <c r="AO35" s="450"/>
      <c r="AP35" s="450"/>
      <c r="AQ35" s="450"/>
      <c r="AR35" s="450"/>
      <c r="AS35" s="450"/>
      <c r="AT35" s="450"/>
      <c r="AU35" s="450"/>
      <c r="AV35" s="450"/>
      <c r="AW35" s="450"/>
      <c r="AX35" s="450"/>
      <c r="AY35" s="450"/>
      <c r="AZ35" s="450"/>
      <c r="BA35" s="450"/>
      <c r="BB35" s="450"/>
      <c r="BC35" s="450"/>
      <c r="BD35" s="450"/>
      <c r="BE35" s="450"/>
      <c r="BF35" s="450"/>
      <c r="BG35" s="450"/>
      <c r="BH35" s="450"/>
      <c r="BI35" s="450"/>
      <c r="BJ35" s="450"/>
      <c r="BK35" s="450"/>
      <c r="BL35" s="450"/>
      <c r="BM35" s="450"/>
      <c r="BN35" s="450"/>
      <c r="BO35" s="450"/>
      <c r="BP35" s="450"/>
      <c r="BQ35" s="450"/>
      <c r="BR35" s="450"/>
      <c r="BS35" s="450"/>
      <c r="BT35" s="450"/>
      <c r="BU35" s="450"/>
      <c r="BV35" s="450"/>
      <c r="BW35" s="450"/>
      <c r="BX35" s="450"/>
      <c r="BY35" s="450"/>
      <c r="BZ35" s="450"/>
      <c r="CA35" s="450"/>
      <c r="CB35" s="450"/>
      <c r="CC35" s="450"/>
      <c r="CD35" s="450"/>
      <c r="CE35" s="450"/>
      <c r="CF35" s="450"/>
      <c r="CG35" s="450"/>
      <c r="CH35" s="450"/>
      <c r="CI35" s="450"/>
      <c r="CJ35" s="450"/>
      <c r="CK35" s="450"/>
      <c r="CL35" s="450"/>
      <c r="CM35" s="450"/>
      <c r="CN35" s="450"/>
      <c r="CO35" s="450"/>
      <c r="CP35" s="450"/>
      <c r="CQ35" s="450"/>
      <c r="CR35" s="450"/>
      <c r="CS35" s="450"/>
      <c r="CT35" s="450"/>
      <c r="CU35" s="450"/>
      <c r="CV35" s="450"/>
      <c r="CW35" s="450"/>
      <c r="CX35" s="450"/>
      <c r="CY35" s="450"/>
      <c r="CZ35" s="450"/>
      <c r="DA35" s="450"/>
      <c r="DB35" s="450"/>
      <c r="DC35" s="450"/>
      <c r="DD35" s="450"/>
      <c r="DE35" s="450"/>
      <c r="DF35" s="450"/>
      <c r="DG35" s="450"/>
      <c r="DH35" s="450"/>
      <c r="DI35" s="450"/>
      <c r="DJ35" s="450"/>
      <c r="DK35" s="450"/>
      <c r="DL35" s="450"/>
      <c r="DM35" s="450"/>
      <c r="DN35" s="450"/>
      <c r="DO35" s="450"/>
      <c r="DP35" s="450"/>
      <c r="DQ35" s="450"/>
      <c r="DR35" s="450"/>
      <c r="DS35" s="450"/>
      <c r="DT35" s="450"/>
      <c r="DU35" s="450"/>
      <c r="DV35" s="450"/>
      <c r="DW35" s="450"/>
      <c r="DX35" s="450"/>
      <c r="DY35" s="450"/>
      <c r="DZ35" s="450"/>
      <c r="EA35" s="450"/>
      <c r="EB35" s="450"/>
      <c r="EC35" s="450"/>
      <c r="ED35" s="450"/>
      <c r="EE35" s="450"/>
      <c r="EF35" s="450"/>
      <c r="EG35" s="450"/>
      <c r="EH35" s="450"/>
      <c r="EI35" s="450"/>
      <c r="EJ35" s="450"/>
      <c r="EK35" s="450"/>
      <c r="EL35" s="450"/>
      <c r="EM35" s="450"/>
      <c r="EN35" s="450"/>
      <c r="EO35" s="450"/>
      <c r="EP35" s="450"/>
      <c r="EQ35" s="450"/>
      <c r="ER35" s="450"/>
      <c r="ES35" s="450"/>
      <c r="ET35" s="450"/>
      <c r="EU35" s="450"/>
      <c r="EV35" s="450"/>
      <c r="EW35" s="450"/>
      <c r="EX35" s="450"/>
      <c r="EY35" s="450"/>
      <c r="EZ35" s="450"/>
      <c r="FA35" s="450"/>
      <c r="FB35" s="450"/>
      <c r="FC35" s="450"/>
      <c r="FD35" s="450"/>
      <c r="FE35" s="450"/>
      <c r="FF35" s="450"/>
      <c r="FG35" s="450"/>
      <c r="FH35" s="450"/>
      <c r="FI35" s="450"/>
      <c r="FJ35" s="450"/>
      <c r="FK35" s="450"/>
      <c r="FL35" s="450"/>
      <c r="FM35" s="450"/>
      <c r="FN35" s="450"/>
      <c r="FO35" s="450"/>
      <c r="FP35" s="450"/>
      <c r="FQ35" s="450"/>
      <c r="FR35" s="450"/>
      <c r="FS35" s="450"/>
      <c r="FT35" s="450"/>
      <c r="FU35" s="450"/>
      <c r="FV35" s="450"/>
      <c r="FW35" s="450"/>
      <c r="FX35" s="450"/>
      <c r="FY35" s="450"/>
      <c r="FZ35" s="450"/>
      <c r="GA35" s="450"/>
      <c r="GB35" s="450"/>
      <c r="GC35" s="450"/>
      <c r="GD35" s="450"/>
      <c r="GE35" s="450"/>
      <c r="GF35" s="450"/>
      <c r="GG35" s="450"/>
      <c r="GH35" s="450"/>
      <c r="GI35" s="450"/>
      <c r="GJ35" s="450"/>
      <c r="GK35" s="450"/>
      <c r="GL35" s="450"/>
      <c r="GM35" s="450"/>
      <c r="GN35" s="450"/>
      <c r="GO35" s="450"/>
      <c r="GP35" s="450"/>
      <c r="GQ35" s="450"/>
      <c r="GR35" s="450"/>
      <c r="GS35" s="450"/>
      <c r="GT35" s="450"/>
      <c r="GU35" s="450"/>
      <c r="GV35" s="450"/>
      <c r="GW35" s="450"/>
      <c r="GX35" s="450"/>
      <c r="GY35" s="450"/>
      <c r="GZ35" s="450"/>
      <c r="HA35" s="450"/>
      <c r="HB35" s="450"/>
      <c r="HC35" s="450"/>
      <c r="HD35" s="450"/>
      <c r="HE35" s="450"/>
      <c r="HF35" s="450"/>
      <c r="HG35" s="450"/>
      <c r="HH35" s="450"/>
      <c r="HI35" s="450"/>
      <c r="HJ35" s="450"/>
      <c r="HK35" s="450"/>
      <c r="HL35" s="450"/>
      <c r="HM35" s="450"/>
      <c r="HN35" s="450"/>
      <c r="HO35" s="450"/>
      <c r="HP35" s="450"/>
      <c r="HQ35" s="450"/>
      <c r="HR35" s="450"/>
      <c r="HS35" s="450"/>
      <c r="HT35" s="450"/>
      <c r="HU35" s="450"/>
      <c r="HV35" s="450"/>
      <c r="HW35" s="450"/>
      <c r="HX35" s="450"/>
      <c r="HY35" s="450"/>
      <c r="HZ35" s="450"/>
      <c r="IA35" s="450"/>
      <c r="IB35" s="450"/>
      <c r="IC35" s="450"/>
      <c r="ID35" s="450"/>
      <c r="IE35" s="450"/>
      <c r="IF35" s="450"/>
      <c r="IG35" s="450"/>
      <c r="IH35" s="450"/>
      <c r="II35" s="450"/>
      <c r="IJ35" s="450"/>
      <c r="IK35" s="450"/>
      <c r="IL35" s="450"/>
      <c r="IM35" s="450"/>
      <c r="IN35" s="450"/>
      <c r="IO35" s="450"/>
      <c r="IP35" s="450"/>
      <c r="IQ35" s="450"/>
      <c r="IR35" s="450"/>
      <c r="IS35" s="450"/>
      <c r="IT35" s="450"/>
      <c r="IU35" s="450"/>
      <c r="IV35" s="450"/>
      <c r="IW35" s="450"/>
      <c r="IX35" s="450"/>
      <c r="IY35" s="450"/>
      <c r="IZ35" s="450"/>
      <c r="JA35" s="450"/>
      <c r="JB35" s="450"/>
    </row>
    <row r="36" s="378" customFormat="1" ht="13.05" customHeight="1" spans="1:262">
      <c r="A36" s="450"/>
      <c r="B36" s="450"/>
      <c r="C36" s="450"/>
      <c r="D36" s="450"/>
      <c r="E36" s="450"/>
      <c r="F36" s="450"/>
      <c r="G36" s="450"/>
      <c r="H36" s="450"/>
      <c r="I36" s="450"/>
      <c r="J36" s="450"/>
      <c r="K36" s="450"/>
      <c r="L36" s="450"/>
      <c r="M36" s="450"/>
      <c r="N36" s="450"/>
      <c r="O36" s="450"/>
      <c r="P36" s="450"/>
      <c r="Q36" s="450"/>
      <c r="R36" s="450"/>
      <c r="S36" s="450"/>
      <c r="T36" s="450"/>
      <c r="U36" s="450"/>
      <c r="V36" s="450"/>
      <c r="W36" s="450"/>
      <c r="X36" s="450"/>
      <c r="Y36" s="450"/>
      <c r="Z36" s="450"/>
      <c r="AA36" s="450"/>
      <c r="AB36" s="450"/>
      <c r="AC36" s="450"/>
      <c r="AD36" s="450"/>
      <c r="AE36" s="450"/>
      <c r="AF36" s="450"/>
      <c r="AG36" s="450"/>
      <c r="AH36" s="450"/>
      <c r="AI36" s="450"/>
      <c r="AJ36" s="450"/>
      <c r="AK36" s="450"/>
      <c r="AL36" s="450"/>
      <c r="AM36" s="450"/>
      <c r="AN36" s="450"/>
      <c r="AO36" s="450"/>
      <c r="AP36" s="450"/>
      <c r="AQ36" s="450"/>
      <c r="AR36" s="450"/>
      <c r="AS36" s="450"/>
      <c r="AT36" s="450"/>
      <c r="AU36" s="450"/>
      <c r="AV36" s="450"/>
      <c r="AW36" s="450"/>
      <c r="AX36" s="450"/>
      <c r="AY36" s="450"/>
      <c r="AZ36" s="450"/>
      <c r="BA36" s="450"/>
      <c r="BB36" s="450"/>
      <c r="BC36" s="450"/>
      <c r="BD36" s="450"/>
      <c r="BE36" s="450"/>
      <c r="BF36" s="450"/>
      <c r="BG36" s="450"/>
      <c r="BH36" s="450"/>
      <c r="BI36" s="450"/>
      <c r="BJ36" s="450"/>
      <c r="BK36" s="450"/>
      <c r="BL36" s="450"/>
      <c r="BM36" s="450"/>
      <c r="BN36" s="450"/>
      <c r="BO36" s="450"/>
      <c r="BP36" s="450"/>
      <c r="BQ36" s="450"/>
      <c r="BR36" s="450"/>
      <c r="BS36" s="450"/>
      <c r="BT36" s="450"/>
      <c r="BU36" s="450"/>
      <c r="BV36" s="450"/>
      <c r="BW36" s="450"/>
      <c r="BX36" s="450"/>
      <c r="BY36" s="450"/>
      <c r="BZ36" s="450"/>
      <c r="CA36" s="450"/>
      <c r="CB36" s="450"/>
      <c r="CC36" s="450"/>
      <c r="CD36" s="450"/>
      <c r="CE36" s="450"/>
      <c r="CF36" s="450"/>
      <c r="CG36" s="450"/>
      <c r="CH36" s="450"/>
      <c r="CI36" s="450"/>
      <c r="CJ36" s="450"/>
      <c r="CK36" s="450"/>
      <c r="CL36" s="450"/>
      <c r="CM36" s="450"/>
      <c r="CN36" s="450"/>
      <c r="CO36" s="450"/>
      <c r="CP36" s="450"/>
      <c r="CQ36" s="450"/>
      <c r="CR36" s="450"/>
      <c r="CS36" s="450"/>
      <c r="CT36" s="450"/>
      <c r="CU36" s="450"/>
      <c r="CV36" s="450"/>
      <c r="CW36" s="450"/>
      <c r="CX36" s="450"/>
      <c r="CY36" s="450"/>
      <c r="CZ36" s="450"/>
      <c r="DA36" s="450"/>
      <c r="DB36" s="450"/>
      <c r="DC36" s="450"/>
      <c r="DD36" s="450"/>
      <c r="DE36" s="450"/>
      <c r="DF36" s="450"/>
      <c r="DG36" s="450"/>
      <c r="DH36" s="450"/>
      <c r="DI36" s="450"/>
      <c r="DJ36" s="450"/>
      <c r="DK36" s="450"/>
      <c r="DL36" s="450"/>
      <c r="DM36" s="450"/>
      <c r="DN36" s="450"/>
      <c r="DO36" s="450"/>
      <c r="DP36" s="450"/>
      <c r="DQ36" s="450"/>
      <c r="DR36" s="450"/>
      <c r="DS36" s="450"/>
      <c r="DT36" s="450"/>
      <c r="DU36" s="450"/>
      <c r="DV36" s="450"/>
      <c r="DW36" s="450"/>
      <c r="DX36" s="450"/>
      <c r="DY36" s="450"/>
      <c r="DZ36" s="450"/>
      <c r="EA36" s="450"/>
      <c r="EB36" s="450"/>
      <c r="EC36" s="450"/>
      <c r="ED36" s="450"/>
      <c r="EE36" s="450"/>
      <c r="EF36" s="450"/>
      <c r="EG36" s="450"/>
      <c r="EH36" s="450"/>
      <c r="EI36" s="450"/>
      <c r="EJ36" s="450"/>
      <c r="EK36" s="450"/>
      <c r="EL36" s="450"/>
      <c r="EM36" s="450"/>
      <c r="EN36" s="450"/>
      <c r="EO36" s="450"/>
      <c r="EP36" s="450"/>
      <c r="EQ36" s="450"/>
      <c r="ER36" s="450"/>
      <c r="ES36" s="450"/>
      <c r="ET36" s="450"/>
      <c r="EU36" s="450"/>
      <c r="EV36" s="450"/>
      <c r="EW36" s="450"/>
      <c r="EX36" s="450"/>
      <c r="EY36" s="450"/>
      <c r="EZ36" s="450"/>
      <c r="FA36" s="450"/>
      <c r="FB36" s="450"/>
      <c r="FC36" s="450"/>
      <c r="FD36" s="450"/>
      <c r="FE36" s="450"/>
      <c r="FF36" s="450"/>
      <c r="FG36" s="450"/>
      <c r="FH36" s="450"/>
      <c r="FI36" s="450"/>
      <c r="FJ36" s="450"/>
      <c r="FK36" s="450"/>
      <c r="FL36" s="450"/>
      <c r="FM36" s="450"/>
      <c r="FN36" s="450"/>
      <c r="FO36" s="450"/>
      <c r="FP36" s="450"/>
      <c r="FQ36" s="450"/>
      <c r="FR36" s="450"/>
      <c r="FS36" s="450"/>
      <c r="FT36" s="450"/>
      <c r="FU36" s="450"/>
      <c r="FV36" s="450"/>
      <c r="FW36" s="450"/>
      <c r="FX36" s="450"/>
      <c r="FY36" s="450"/>
      <c r="FZ36" s="450"/>
      <c r="GA36" s="450"/>
      <c r="GB36" s="450"/>
      <c r="GC36" s="450"/>
      <c r="GD36" s="450"/>
      <c r="GE36" s="450"/>
      <c r="GF36" s="450"/>
      <c r="GG36" s="450"/>
      <c r="GH36" s="450"/>
      <c r="GI36" s="450"/>
      <c r="GJ36" s="450"/>
      <c r="GK36" s="450"/>
      <c r="GL36" s="450"/>
      <c r="GM36" s="450"/>
      <c r="GN36" s="450"/>
      <c r="GO36" s="450"/>
      <c r="GP36" s="450"/>
      <c r="GQ36" s="450"/>
      <c r="GR36" s="450"/>
      <c r="GS36" s="450"/>
      <c r="GT36" s="450"/>
      <c r="GU36" s="450"/>
      <c r="GV36" s="450"/>
      <c r="GW36" s="450"/>
      <c r="GX36" s="450"/>
      <c r="GY36" s="450"/>
      <c r="GZ36" s="450"/>
      <c r="HA36" s="450"/>
      <c r="HB36" s="450"/>
      <c r="HC36" s="450"/>
      <c r="HD36" s="450"/>
      <c r="HE36" s="450"/>
      <c r="HF36" s="450"/>
      <c r="HG36" s="450"/>
      <c r="HH36" s="450"/>
      <c r="HI36" s="450"/>
      <c r="HJ36" s="450"/>
      <c r="HK36" s="450"/>
      <c r="HL36" s="450"/>
      <c r="HM36" s="450"/>
      <c r="HN36" s="450"/>
      <c r="HO36" s="450"/>
      <c r="HP36" s="450"/>
      <c r="HQ36" s="450"/>
      <c r="HR36" s="450"/>
      <c r="HS36" s="450"/>
      <c r="HT36" s="450"/>
      <c r="HU36" s="450"/>
      <c r="HV36" s="450"/>
      <c r="HW36" s="450"/>
      <c r="HX36" s="450"/>
      <c r="HY36" s="450"/>
      <c r="HZ36" s="450"/>
      <c r="IA36" s="450"/>
      <c r="IB36" s="450"/>
      <c r="IC36" s="450"/>
      <c r="ID36" s="450"/>
      <c r="IE36" s="450"/>
      <c r="IF36" s="450"/>
      <c r="IG36" s="450"/>
      <c r="IH36" s="450"/>
      <c r="II36" s="450"/>
      <c r="IJ36" s="450"/>
      <c r="IK36" s="450"/>
      <c r="IL36" s="450"/>
      <c r="IM36" s="450"/>
      <c r="IN36" s="450"/>
      <c r="IO36" s="450"/>
      <c r="IP36" s="450"/>
      <c r="IQ36" s="450"/>
      <c r="IR36" s="450"/>
      <c r="IS36" s="450"/>
      <c r="IT36" s="450"/>
      <c r="IU36" s="450"/>
      <c r="IV36" s="450"/>
      <c r="IW36" s="450"/>
      <c r="IX36" s="450"/>
      <c r="IY36" s="450"/>
      <c r="IZ36" s="450"/>
      <c r="JA36" s="450"/>
      <c r="JB36" s="450"/>
    </row>
    <row r="37" s="378" customFormat="1" ht="13.05" customHeight="1" spans="1:262">
      <c r="A37" s="450"/>
      <c r="B37" s="450"/>
      <c r="C37" s="450"/>
      <c r="D37" s="450"/>
      <c r="E37" s="450"/>
      <c r="F37" s="450"/>
      <c r="G37" s="450"/>
      <c r="H37" s="450"/>
      <c r="I37" s="450"/>
      <c r="J37" s="450"/>
      <c r="K37" s="450"/>
      <c r="L37" s="450"/>
      <c r="M37" s="450"/>
      <c r="N37" s="450"/>
      <c r="O37" s="450"/>
      <c r="P37" s="450"/>
      <c r="Q37" s="450"/>
      <c r="R37" s="450"/>
      <c r="S37" s="450"/>
      <c r="T37" s="450"/>
      <c r="U37" s="450"/>
      <c r="V37" s="450"/>
      <c r="W37" s="450"/>
      <c r="X37" s="450"/>
      <c r="Y37" s="450"/>
      <c r="Z37" s="450"/>
      <c r="AA37" s="450"/>
      <c r="AB37" s="450"/>
      <c r="AC37" s="450"/>
      <c r="AD37" s="450"/>
      <c r="AE37" s="450"/>
      <c r="AF37" s="450"/>
      <c r="AG37" s="450"/>
      <c r="AH37" s="450"/>
      <c r="AI37" s="450"/>
      <c r="AJ37" s="450"/>
      <c r="AK37" s="450"/>
      <c r="AL37" s="450"/>
      <c r="AM37" s="450"/>
      <c r="AN37" s="450"/>
      <c r="AO37" s="450"/>
      <c r="AP37" s="450"/>
      <c r="AQ37" s="450"/>
      <c r="AR37" s="450"/>
      <c r="AS37" s="450"/>
      <c r="AT37" s="450"/>
      <c r="AU37" s="450"/>
      <c r="AV37" s="450"/>
      <c r="AW37" s="450"/>
      <c r="AX37" s="450"/>
      <c r="AY37" s="450"/>
      <c r="AZ37" s="450"/>
      <c r="BA37" s="450"/>
      <c r="BB37" s="450"/>
      <c r="BC37" s="450"/>
      <c r="BD37" s="450"/>
      <c r="BE37" s="450"/>
      <c r="BF37" s="450"/>
      <c r="BG37" s="450"/>
      <c r="BH37" s="450"/>
      <c r="BI37" s="450"/>
      <c r="BJ37" s="450"/>
      <c r="BK37" s="450"/>
      <c r="BL37" s="450"/>
      <c r="BM37" s="450"/>
      <c r="BN37" s="450"/>
      <c r="BO37" s="450"/>
      <c r="BP37" s="450"/>
      <c r="BQ37" s="450"/>
      <c r="BR37" s="450"/>
      <c r="BS37" s="450"/>
      <c r="BT37" s="450"/>
      <c r="BU37" s="450"/>
      <c r="BV37" s="450"/>
      <c r="BW37" s="450"/>
      <c r="BX37" s="450"/>
      <c r="BY37" s="450"/>
      <c r="BZ37" s="450"/>
      <c r="CA37" s="450"/>
      <c r="CB37" s="450"/>
      <c r="CC37" s="450"/>
      <c r="CD37" s="450"/>
      <c r="CE37" s="450"/>
      <c r="CF37" s="450"/>
      <c r="CG37" s="450"/>
      <c r="CH37" s="450"/>
      <c r="CI37" s="450"/>
      <c r="CJ37" s="450"/>
      <c r="CK37" s="450"/>
      <c r="CL37" s="450"/>
      <c r="CM37" s="450"/>
      <c r="CN37" s="450"/>
      <c r="CO37" s="450"/>
      <c r="CP37" s="450"/>
      <c r="CQ37" s="450"/>
      <c r="CR37" s="450"/>
      <c r="CS37" s="450"/>
      <c r="CT37" s="450"/>
      <c r="CU37" s="450"/>
      <c r="CV37" s="450"/>
      <c r="CW37" s="450"/>
      <c r="CX37" s="450"/>
      <c r="CY37" s="450"/>
      <c r="CZ37" s="450"/>
      <c r="DA37" s="450"/>
      <c r="DB37" s="450"/>
      <c r="DC37" s="450"/>
      <c r="DD37" s="450"/>
      <c r="DE37" s="450"/>
      <c r="DF37" s="450"/>
      <c r="DG37" s="450"/>
      <c r="DH37" s="450"/>
      <c r="DI37" s="450"/>
      <c r="DJ37" s="450"/>
      <c r="DK37" s="450"/>
      <c r="DL37" s="450"/>
      <c r="DM37" s="450"/>
      <c r="DN37" s="450"/>
      <c r="DO37" s="450"/>
      <c r="DP37" s="450"/>
      <c r="DQ37" s="450"/>
      <c r="DR37" s="450"/>
      <c r="DS37" s="450"/>
      <c r="DT37" s="450"/>
      <c r="DU37" s="450"/>
      <c r="DV37" s="450"/>
      <c r="DW37" s="450"/>
      <c r="DX37" s="450"/>
      <c r="DY37" s="450"/>
      <c r="DZ37" s="450"/>
      <c r="EA37" s="450"/>
      <c r="EB37" s="450"/>
      <c r="EC37" s="450"/>
      <c r="ED37" s="450"/>
      <c r="EE37" s="450"/>
      <c r="EF37" s="450"/>
      <c r="EG37" s="450"/>
      <c r="EH37" s="450"/>
      <c r="EI37" s="450"/>
      <c r="EJ37" s="450"/>
      <c r="EK37" s="450"/>
      <c r="EL37" s="450"/>
      <c r="EM37" s="450"/>
      <c r="EN37" s="450"/>
      <c r="EO37" s="450"/>
      <c r="EP37" s="450"/>
      <c r="EQ37" s="450"/>
      <c r="ER37" s="450"/>
      <c r="ES37" s="450"/>
      <c r="ET37" s="450"/>
      <c r="EU37" s="450"/>
      <c r="EV37" s="450"/>
      <c r="EW37" s="450"/>
      <c r="EX37" s="450"/>
      <c r="EY37" s="450"/>
      <c r="EZ37" s="450"/>
      <c r="FA37" s="450"/>
      <c r="FB37" s="450"/>
      <c r="FC37" s="450"/>
      <c r="FD37" s="450"/>
      <c r="FE37" s="450"/>
      <c r="FF37" s="450"/>
      <c r="FG37" s="450"/>
      <c r="FH37" s="450"/>
      <c r="FI37" s="450"/>
      <c r="FJ37" s="450"/>
      <c r="FK37" s="450"/>
      <c r="FL37" s="450"/>
      <c r="FM37" s="450"/>
      <c r="FN37" s="450"/>
      <c r="FO37" s="450"/>
      <c r="FP37" s="450"/>
      <c r="FQ37" s="450"/>
      <c r="FR37" s="450"/>
      <c r="FS37" s="450"/>
      <c r="FT37" s="450"/>
      <c r="FU37" s="450"/>
      <c r="FV37" s="450"/>
      <c r="FW37" s="450"/>
      <c r="FX37" s="450"/>
      <c r="FY37" s="450"/>
      <c r="FZ37" s="450"/>
      <c r="GA37" s="450"/>
      <c r="GB37" s="450"/>
      <c r="GC37" s="450"/>
      <c r="GD37" s="450"/>
      <c r="GE37" s="450"/>
      <c r="GF37" s="450"/>
      <c r="GG37" s="450"/>
      <c r="GH37" s="450"/>
      <c r="GI37" s="450"/>
      <c r="GJ37" s="450"/>
      <c r="GK37" s="450"/>
      <c r="GL37" s="450"/>
      <c r="GM37" s="450"/>
      <c r="GN37" s="450"/>
      <c r="GO37" s="450"/>
      <c r="GP37" s="450"/>
      <c r="GQ37" s="450"/>
      <c r="GR37" s="450"/>
      <c r="GS37" s="450"/>
      <c r="GT37" s="450"/>
      <c r="GU37" s="450"/>
      <c r="GV37" s="450"/>
      <c r="GW37" s="450"/>
      <c r="GX37" s="450"/>
      <c r="GY37" s="450"/>
      <c r="GZ37" s="450"/>
      <c r="HA37" s="450"/>
      <c r="HB37" s="450"/>
      <c r="HC37" s="450"/>
      <c r="HD37" s="450"/>
      <c r="HE37" s="450"/>
      <c r="HF37" s="450"/>
      <c r="HG37" s="450"/>
      <c r="HH37" s="450"/>
      <c r="HI37" s="450"/>
      <c r="HJ37" s="450"/>
      <c r="HK37" s="450"/>
      <c r="HL37" s="450"/>
      <c r="HM37" s="450"/>
      <c r="HN37" s="450"/>
      <c r="HO37" s="450"/>
      <c r="HP37" s="450"/>
      <c r="HQ37" s="450"/>
      <c r="HR37" s="450"/>
      <c r="HS37" s="450"/>
      <c r="HT37" s="450"/>
      <c r="HU37" s="450"/>
      <c r="HV37" s="450"/>
      <c r="HW37" s="450"/>
      <c r="HX37" s="450"/>
      <c r="HY37" s="450"/>
      <c r="HZ37" s="450"/>
      <c r="IA37" s="450"/>
      <c r="IB37" s="450"/>
      <c r="IC37" s="450"/>
      <c r="ID37" s="450"/>
      <c r="IE37" s="450"/>
      <c r="IF37" s="450"/>
      <c r="IG37" s="450"/>
      <c r="IH37" s="450"/>
      <c r="II37" s="450"/>
      <c r="IJ37" s="450"/>
      <c r="IK37" s="450"/>
      <c r="IL37" s="450"/>
      <c r="IM37" s="450"/>
      <c r="IN37" s="450"/>
      <c r="IO37" s="450"/>
      <c r="IP37" s="450"/>
      <c r="IQ37" s="450"/>
      <c r="IR37" s="450"/>
      <c r="IS37" s="450"/>
      <c r="IT37" s="450"/>
      <c r="IU37" s="450"/>
      <c r="IV37" s="450"/>
      <c r="IW37" s="450"/>
      <c r="IX37" s="450"/>
      <c r="IY37" s="450"/>
      <c r="IZ37" s="450"/>
      <c r="JA37" s="450"/>
      <c r="JB37" s="450"/>
    </row>
    <row r="38" s="378" customFormat="1" ht="13.05" customHeight="1" spans="1:262">
      <c r="A38" s="450"/>
      <c r="B38" s="450"/>
      <c r="C38" s="450"/>
      <c r="D38" s="450"/>
      <c r="E38" s="450"/>
      <c r="F38" s="450"/>
      <c r="G38" s="450"/>
      <c r="H38" s="450"/>
      <c r="I38" s="450"/>
      <c r="J38" s="450"/>
      <c r="K38" s="450"/>
      <c r="L38" s="450"/>
      <c r="M38" s="450"/>
      <c r="N38" s="450"/>
      <c r="O38" s="450"/>
      <c r="P38" s="450"/>
      <c r="Q38" s="450"/>
      <c r="R38" s="450"/>
      <c r="S38" s="450"/>
      <c r="T38" s="450"/>
      <c r="U38" s="450"/>
      <c r="V38" s="450"/>
      <c r="W38" s="450"/>
      <c r="X38" s="450"/>
      <c r="Y38" s="450"/>
      <c r="Z38" s="450"/>
      <c r="AA38" s="450"/>
      <c r="AB38" s="450"/>
      <c r="AC38" s="450"/>
      <c r="AD38" s="450"/>
      <c r="AE38" s="450"/>
      <c r="AF38" s="450"/>
      <c r="AG38" s="450"/>
      <c r="AH38" s="450"/>
      <c r="AI38" s="450"/>
      <c r="AJ38" s="450"/>
      <c r="AK38" s="450"/>
      <c r="AL38" s="450"/>
      <c r="AM38" s="450"/>
      <c r="AN38" s="450"/>
      <c r="AO38" s="450"/>
      <c r="AP38" s="450"/>
      <c r="AQ38" s="450"/>
      <c r="AR38" s="450"/>
      <c r="AS38" s="450"/>
      <c r="AT38" s="450"/>
      <c r="AU38" s="450"/>
      <c r="AV38" s="450"/>
      <c r="AW38" s="450"/>
      <c r="AX38" s="450"/>
      <c r="AY38" s="450"/>
      <c r="AZ38" s="450"/>
      <c r="BA38" s="450"/>
      <c r="BB38" s="450"/>
      <c r="BC38" s="450"/>
      <c r="BD38" s="450"/>
      <c r="BE38" s="450"/>
      <c r="BF38" s="450"/>
      <c r="BG38" s="450"/>
      <c r="BH38" s="450"/>
      <c r="BI38" s="450"/>
      <c r="BJ38" s="450"/>
      <c r="BK38" s="450"/>
      <c r="BL38" s="450"/>
      <c r="BM38" s="450"/>
      <c r="BN38" s="450"/>
      <c r="BO38" s="450"/>
      <c r="BP38" s="450"/>
      <c r="BQ38" s="450"/>
      <c r="BR38" s="450"/>
      <c r="BS38" s="450"/>
      <c r="BT38" s="450"/>
      <c r="BU38" s="450"/>
      <c r="BV38" s="450"/>
      <c r="BW38" s="450"/>
      <c r="BX38" s="450"/>
      <c r="BY38" s="450"/>
      <c r="BZ38" s="450"/>
      <c r="CA38" s="450"/>
      <c r="CB38" s="450"/>
      <c r="CC38" s="450"/>
      <c r="CD38" s="450"/>
      <c r="CE38" s="450"/>
      <c r="CF38" s="450"/>
      <c r="CG38" s="450"/>
      <c r="CH38" s="450"/>
      <c r="CI38" s="450"/>
      <c r="CJ38" s="450"/>
      <c r="CK38" s="450"/>
      <c r="CL38" s="450"/>
      <c r="CM38" s="450"/>
      <c r="CN38" s="450"/>
      <c r="CO38" s="450"/>
      <c r="CP38" s="450"/>
      <c r="CQ38" s="450"/>
      <c r="CR38" s="450"/>
      <c r="CS38" s="450"/>
      <c r="CT38" s="450"/>
      <c r="CU38" s="450"/>
      <c r="CV38" s="450"/>
      <c r="CW38" s="450"/>
      <c r="CX38" s="450"/>
      <c r="CY38" s="450"/>
      <c r="CZ38" s="450"/>
      <c r="DA38" s="450"/>
      <c r="DB38" s="450"/>
      <c r="DC38" s="450"/>
      <c r="DD38" s="450"/>
      <c r="DE38" s="450"/>
      <c r="DF38" s="450"/>
      <c r="DG38" s="450"/>
      <c r="DH38" s="450"/>
      <c r="DI38" s="450"/>
      <c r="DJ38" s="450"/>
      <c r="DK38" s="450"/>
      <c r="DL38" s="450"/>
      <c r="DM38" s="450"/>
      <c r="DN38" s="450"/>
      <c r="DO38" s="450"/>
      <c r="DP38" s="450"/>
      <c r="DQ38" s="450"/>
      <c r="DR38" s="450"/>
      <c r="DS38" s="450"/>
      <c r="DT38" s="450"/>
      <c r="DU38" s="450"/>
      <c r="DV38" s="450"/>
      <c r="DW38" s="450"/>
      <c r="DX38" s="450"/>
      <c r="DY38" s="450"/>
      <c r="DZ38" s="450"/>
      <c r="EA38" s="450"/>
      <c r="EB38" s="450"/>
      <c r="EC38" s="450"/>
      <c r="ED38" s="450"/>
      <c r="EE38" s="450"/>
      <c r="EF38" s="450"/>
      <c r="EG38" s="450"/>
      <c r="EH38" s="450"/>
      <c r="EI38" s="450"/>
      <c r="EJ38" s="450"/>
      <c r="EK38" s="450"/>
      <c r="EL38" s="450"/>
      <c r="EM38" s="450"/>
      <c r="EN38" s="450"/>
      <c r="EO38" s="450"/>
      <c r="EP38" s="450"/>
      <c r="EQ38" s="450"/>
      <c r="ER38" s="450"/>
      <c r="ES38" s="450"/>
      <c r="ET38" s="450"/>
      <c r="EU38" s="450"/>
      <c r="EV38" s="450"/>
      <c r="EW38" s="450"/>
      <c r="EX38" s="450"/>
      <c r="EY38" s="450"/>
      <c r="EZ38" s="450"/>
      <c r="FA38" s="450"/>
      <c r="FB38" s="450"/>
      <c r="FC38" s="450"/>
      <c r="FD38" s="450"/>
      <c r="FE38" s="450"/>
      <c r="FF38" s="450"/>
      <c r="FG38" s="450"/>
      <c r="FH38" s="450"/>
      <c r="FI38" s="450"/>
      <c r="FJ38" s="450"/>
      <c r="FK38" s="450"/>
      <c r="FL38" s="450"/>
      <c r="FM38" s="450"/>
      <c r="FN38" s="450"/>
      <c r="FO38" s="450"/>
      <c r="FP38" s="450"/>
      <c r="FQ38" s="450"/>
      <c r="FR38" s="450"/>
      <c r="FS38" s="450"/>
      <c r="FT38" s="450"/>
      <c r="FU38" s="450"/>
      <c r="FV38" s="450"/>
      <c r="FW38" s="450"/>
      <c r="FX38" s="450"/>
      <c r="FY38" s="450"/>
      <c r="FZ38" s="450"/>
      <c r="GA38" s="450"/>
      <c r="GB38" s="450"/>
      <c r="GC38" s="450"/>
      <c r="GD38" s="450"/>
      <c r="GE38" s="450"/>
      <c r="GF38" s="450"/>
      <c r="GG38" s="450"/>
      <c r="GH38" s="450"/>
      <c r="GI38" s="450"/>
      <c r="GJ38" s="450"/>
      <c r="GK38" s="450"/>
      <c r="GL38" s="450"/>
      <c r="GM38" s="450"/>
      <c r="GN38" s="450"/>
      <c r="GO38" s="450"/>
      <c r="GP38" s="450"/>
      <c r="GQ38" s="450"/>
      <c r="GR38" s="450"/>
      <c r="GS38" s="450"/>
      <c r="GT38" s="450"/>
      <c r="GU38" s="450"/>
      <c r="GV38" s="450"/>
      <c r="GW38" s="450"/>
      <c r="GX38" s="450"/>
      <c r="GY38" s="450"/>
      <c r="GZ38" s="450"/>
      <c r="HA38" s="450"/>
      <c r="HB38" s="450"/>
      <c r="HC38" s="450"/>
      <c r="HD38" s="450"/>
      <c r="HE38" s="450"/>
      <c r="HF38" s="450"/>
      <c r="HG38" s="450"/>
      <c r="HH38" s="450"/>
      <c r="HI38" s="450"/>
      <c r="HJ38" s="450"/>
      <c r="HK38" s="450"/>
      <c r="HL38" s="450"/>
      <c r="HM38" s="450"/>
      <c r="HN38" s="450"/>
      <c r="HO38" s="450"/>
      <c r="HP38" s="450"/>
      <c r="HQ38" s="450"/>
      <c r="HR38" s="450"/>
      <c r="HS38" s="450"/>
      <c r="HT38" s="450"/>
      <c r="HU38" s="450"/>
      <c r="HV38" s="450"/>
      <c r="HW38" s="450"/>
      <c r="HX38" s="450"/>
      <c r="HY38" s="450"/>
      <c r="HZ38" s="450"/>
      <c r="IA38" s="450"/>
      <c r="IB38" s="450"/>
      <c r="IC38" s="450"/>
      <c r="ID38" s="450"/>
      <c r="IE38" s="450"/>
      <c r="IF38" s="450"/>
      <c r="IG38" s="450"/>
      <c r="IH38" s="450"/>
      <c r="II38" s="450"/>
      <c r="IJ38" s="450"/>
      <c r="IK38" s="450"/>
      <c r="IL38" s="450"/>
      <c r="IM38" s="450"/>
      <c r="IN38" s="450"/>
      <c r="IO38" s="450"/>
      <c r="IP38" s="450"/>
      <c r="IQ38" s="450"/>
      <c r="IR38" s="450"/>
      <c r="IS38" s="450"/>
      <c r="IT38" s="450"/>
      <c r="IU38" s="450"/>
      <c r="IV38" s="450"/>
      <c r="IW38" s="450"/>
      <c r="IX38" s="450"/>
      <c r="IY38" s="450"/>
      <c r="IZ38" s="450"/>
      <c r="JA38" s="450"/>
      <c r="JB38" s="450"/>
    </row>
    <row r="39" s="378" customFormat="1" ht="13.05" customHeight="1" spans="1:262">
      <c r="A39" s="450"/>
      <c r="B39" s="450"/>
      <c r="C39" s="450"/>
      <c r="D39" s="450"/>
      <c r="E39" s="450"/>
      <c r="F39" s="450"/>
      <c r="G39" s="450"/>
      <c r="H39" s="450"/>
      <c r="I39" s="450"/>
      <c r="J39" s="450"/>
      <c r="K39" s="450"/>
      <c r="L39" s="450"/>
      <c r="M39" s="450"/>
      <c r="N39" s="450"/>
      <c r="O39" s="450"/>
      <c r="P39" s="450"/>
      <c r="Q39" s="450"/>
      <c r="R39" s="450"/>
      <c r="S39" s="450"/>
      <c r="T39" s="450"/>
      <c r="U39" s="450"/>
      <c r="V39" s="450"/>
      <c r="W39" s="450"/>
      <c r="X39" s="450"/>
      <c r="Y39" s="450"/>
      <c r="Z39" s="450"/>
      <c r="AA39" s="450"/>
      <c r="AB39" s="450"/>
      <c r="AC39" s="450"/>
      <c r="AD39" s="450"/>
      <c r="AE39" s="450"/>
      <c r="AF39" s="450"/>
      <c r="AG39" s="450"/>
      <c r="AH39" s="450"/>
      <c r="AI39" s="450"/>
      <c r="AJ39" s="450"/>
      <c r="AK39" s="450"/>
      <c r="AL39" s="450"/>
      <c r="AM39" s="450"/>
      <c r="AN39" s="450"/>
      <c r="AO39" s="450"/>
      <c r="AP39" s="450"/>
      <c r="AQ39" s="450"/>
      <c r="AR39" s="450"/>
      <c r="AS39" s="450"/>
      <c r="AT39" s="450"/>
      <c r="AU39" s="450"/>
      <c r="AV39" s="450"/>
      <c r="AW39" s="450"/>
      <c r="AX39" s="450"/>
      <c r="AY39" s="450"/>
      <c r="AZ39" s="450"/>
      <c r="BA39" s="450"/>
      <c r="BB39" s="450"/>
      <c r="BC39" s="450"/>
      <c r="BD39" s="450"/>
      <c r="BE39" s="450"/>
      <c r="BF39" s="450"/>
      <c r="BG39" s="450"/>
      <c r="BH39" s="450"/>
      <c r="BI39" s="450"/>
      <c r="BJ39" s="450"/>
      <c r="BK39" s="450"/>
      <c r="BL39" s="450"/>
      <c r="BM39" s="450"/>
      <c r="BN39" s="450"/>
      <c r="BO39" s="450"/>
      <c r="BP39" s="450"/>
      <c r="BQ39" s="450"/>
      <c r="BR39" s="450"/>
      <c r="BS39" s="450"/>
      <c r="BT39" s="450"/>
      <c r="BU39" s="450"/>
      <c r="BV39" s="450"/>
      <c r="BW39" s="450"/>
      <c r="BX39" s="450"/>
      <c r="BY39" s="450"/>
      <c r="BZ39" s="450"/>
      <c r="CA39" s="450"/>
      <c r="CB39" s="450"/>
      <c r="CC39" s="450"/>
      <c r="CD39" s="450"/>
      <c r="CE39" s="450"/>
      <c r="CF39" s="450"/>
      <c r="CG39" s="450"/>
      <c r="CH39" s="450"/>
      <c r="CI39" s="450"/>
      <c r="CJ39" s="450"/>
      <c r="CK39" s="450"/>
      <c r="CL39" s="450"/>
      <c r="CM39" s="450"/>
      <c r="CN39" s="450"/>
      <c r="CO39" s="450"/>
      <c r="CP39" s="450"/>
      <c r="CQ39" s="450"/>
      <c r="CR39" s="450"/>
      <c r="CS39" s="450"/>
      <c r="CT39" s="450"/>
      <c r="CU39" s="450"/>
      <c r="CV39" s="450"/>
      <c r="CW39" s="450"/>
      <c r="CX39" s="450"/>
      <c r="CY39" s="450"/>
      <c r="CZ39" s="450"/>
      <c r="DA39" s="450"/>
      <c r="DB39" s="450"/>
      <c r="DC39" s="450"/>
      <c r="DD39" s="450"/>
      <c r="DE39" s="450"/>
      <c r="DF39" s="450"/>
      <c r="DG39" s="450"/>
      <c r="DH39" s="450"/>
      <c r="DI39" s="450"/>
      <c r="DJ39" s="450"/>
      <c r="DK39" s="450"/>
      <c r="DL39" s="450"/>
      <c r="DM39" s="450"/>
      <c r="DN39" s="450"/>
      <c r="DO39" s="450"/>
      <c r="DP39" s="450"/>
      <c r="DQ39" s="450"/>
      <c r="DR39" s="450"/>
      <c r="DS39" s="450"/>
      <c r="DT39" s="450"/>
      <c r="DU39" s="450"/>
      <c r="DV39" s="450"/>
      <c r="DW39" s="450"/>
      <c r="DX39" s="450"/>
      <c r="DY39" s="450"/>
      <c r="DZ39" s="450"/>
      <c r="EA39" s="450"/>
      <c r="EB39" s="450"/>
      <c r="EC39" s="450"/>
      <c r="ED39" s="450"/>
      <c r="EE39" s="450"/>
      <c r="EF39" s="450"/>
      <c r="EG39" s="450"/>
      <c r="EH39" s="450"/>
      <c r="EI39" s="450"/>
      <c r="EJ39" s="450"/>
      <c r="EK39" s="450"/>
      <c r="EL39" s="450"/>
      <c r="EM39" s="450"/>
      <c r="EN39" s="450"/>
      <c r="EO39" s="450"/>
      <c r="EP39" s="450"/>
      <c r="EQ39" s="450"/>
      <c r="ER39" s="450"/>
      <c r="ES39" s="450"/>
      <c r="ET39" s="450"/>
      <c r="EU39" s="450"/>
      <c r="EV39" s="450"/>
      <c r="EW39" s="450"/>
      <c r="EX39" s="450"/>
      <c r="EY39" s="450"/>
      <c r="EZ39" s="450"/>
      <c r="FA39" s="450"/>
      <c r="FB39" s="450"/>
      <c r="FC39" s="450"/>
      <c r="FD39" s="450"/>
      <c r="FE39" s="450"/>
      <c r="FF39" s="450"/>
      <c r="FG39" s="450"/>
      <c r="FH39" s="450"/>
      <c r="FI39" s="450"/>
      <c r="FJ39" s="450"/>
      <c r="FK39" s="450"/>
      <c r="FL39" s="450"/>
      <c r="FM39" s="450"/>
      <c r="FN39" s="450"/>
      <c r="FO39" s="450"/>
      <c r="FP39" s="450"/>
      <c r="FQ39" s="450"/>
      <c r="FR39" s="450"/>
      <c r="FS39" s="450"/>
      <c r="FT39" s="450"/>
      <c r="FU39" s="450"/>
      <c r="FV39" s="450"/>
      <c r="FW39" s="450"/>
      <c r="FX39" s="450"/>
      <c r="FY39" s="450"/>
      <c r="FZ39" s="450"/>
      <c r="GA39" s="450"/>
      <c r="GB39" s="450"/>
      <c r="GC39" s="450"/>
      <c r="GD39" s="450"/>
      <c r="GE39" s="450"/>
      <c r="GF39" s="450"/>
      <c r="GG39" s="450"/>
      <c r="GH39" s="450"/>
      <c r="GI39" s="450"/>
      <c r="GJ39" s="450"/>
      <c r="GK39" s="450"/>
      <c r="GL39" s="450"/>
      <c r="GM39" s="450"/>
      <c r="GN39" s="450"/>
      <c r="GO39" s="450"/>
      <c r="GP39" s="450"/>
      <c r="GQ39" s="450"/>
      <c r="GR39" s="450"/>
      <c r="GS39" s="450"/>
      <c r="GT39" s="450"/>
      <c r="GU39" s="450"/>
      <c r="GV39" s="450"/>
      <c r="GW39" s="450"/>
      <c r="GX39" s="450"/>
      <c r="GY39" s="450"/>
      <c r="GZ39" s="450"/>
      <c r="HA39" s="450"/>
      <c r="HB39" s="450"/>
      <c r="HC39" s="450"/>
      <c r="HD39" s="450"/>
      <c r="HE39" s="450"/>
      <c r="HF39" s="450"/>
      <c r="HG39" s="450"/>
      <c r="HH39" s="450"/>
      <c r="HI39" s="450"/>
      <c r="HJ39" s="450"/>
      <c r="HK39" s="450"/>
      <c r="HL39" s="450"/>
      <c r="HM39" s="450"/>
      <c r="HN39" s="450"/>
      <c r="HO39" s="450"/>
      <c r="HP39" s="450"/>
      <c r="HQ39" s="450"/>
      <c r="HR39" s="450"/>
      <c r="HS39" s="450"/>
      <c r="HT39" s="450"/>
      <c r="HU39" s="450"/>
      <c r="HV39" s="450"/>
      <c r="HW39" s="450"/>
      <c r="HX39" s="450"/>
      <c r="HY39" s="450"/>
      <c r="HZ39" s="450"/>
      <c r="IA39" s="450"/>
      <c r="IB39" s="450"/>
      <c r="IC39" s="450"/>
      <c r="ID39" s="450"/>
      <c r="IE39" s="450"/>
      <c r="IF39" s="450"/>
      <c r="IG39" s="450"/>
      <c r="IH39" s="450"/>
      <c r="II39" s="450"/>
      <c r="IJ39" s="450"/>
      <c r="IK39" s="450"/>
      <c r="IL39" s="450"/>
      <c r="IM39" s="450"/>
      <c r="IN39" s="450"/>
      <c r="IO39" s="450"/>
      <c r="IP39" s="450"/>
      <c r="IQ39" s="450"/>
      <c r="IR39" s="450"/>
      <c r="IS39" s="450"/>
      <c r="IT39" s="450"/>
      <c r="IU39" s="450"/>
      <c r="IV39" s="450"/>
      <c r="IW39" s="450"/>
      <c r="IX39" s="450"/>
      <c r="IY39" s="450"/>
      <c r="IZ39" s="450"/>
      <c r="JA39" s="450"/>
      <c r="JB39" s="450"/>
    </row>
    <row r="40" s="378" customFormat="1" ht="13.05" customHeight="1" spans="1:262">
      <c r="A40" s="450"/>
      <c r="B40" s="450"/>
      <c r="C40" s="450"/>
      <c r="D40" s="450"/>
      <c r="E40" s="450"/>
      <c r="F40" s="450"/>
      <c r="G40" s="450"/>
      <c r="H40" s="450"/>
      <c r="I40" s="450"/>
      <c r="J40" s="450"/>
      <c r="K40" s="450"/>
      <c r="L40" s="450"/>
      <c r="M40" s="450"/>
      <c r="N40" s="450"/>
      <c r="O40" s="450"/>
      <c r="P40" s="450"/>
      <c r="Q40" s="450"/>
      <c r="R40" s="450"/>
      <c r="S40" s="450"/>
      <c r="T40" s="450"/>
      <c r="U40" s="450"/>
      <c r="V40" s="450"/>
      <c r="W40" s="450"/>
      <c r="X40" s="450"/>
      <c r="Y40" s="450"/>
      <c r="Z40" s="450"/>
      <c r="AA40" s="450"/>
      <c r="AB40" s="450"/>
      <c r="AC40" s="450"/>
      <c r="AD40" s="450"/>
      <c r="AE40" s="450"/>
      <c r="AF40" s="450"/>
      <c r="AG40" s="450"/>
      <c r="AH40" s="450"/>
      <c r="AI40" s="450"/>
      <c r="AJ40" s="450"/>
      <c r="AK40" s="450"/>
      <c r="AL40" s="450"/>
      <c r="AM40" s="450"/>
      <c r="AN40" s="450"/>
      <c r="AO40" s="450"/>
      <c r="AP40" s="450"/>
      <c r="AQ40" s="450"/>
      <c r="AR40" s="450"/>
      <c r="AS40" s="450"/>
      <c r="AT40" s="450"/>
      <c r="AU40" s="450"/>
      <c r="AV40" s="450"/>
      <c r="AW40" s="450"/>
      <c r="AX40" s="450"/>
      <c r="AY40" s="450"/>
      <c r="AZ40" s="450"/>
      <c r="BA40" s="450"/>
      <c r="BB40" s="450"/>
      <c r="BC40" s="450"/>
      <c r="BD40" s="450"/>
      <c r="BE40" s="450"/>
      <c r="BF40" s="450"/>
      <c r="BG40" s="450"/>
      <c r="BH40" s="450"/>
      <c r="BI40" s="450"/>
      <c r="BJ40" s="450"/>
      <c r="BK40" s="450"/>
      <c r="BL40" s="450"/>
      <c r="BM40" s="450"/>
      <c r="BN40" s="450"/>
      <c r="BO40" s="450"/>
      <c r="BP40" s="450"/>
      <c r="BQ40" s="450"/>
      <c r="BR40" s="450"/>
      <c r="BS40" s="450"/>
      <c r="BT40" s="450"/>
      <c r="BU40" s="450"/>
      <c r="BV40" s="450"/>
      <c r="BW40" s="450"/>
      <c r="BX40" s="450"/>
      <c r="BY40" s="450"/>
      <c r="BZ40" s="450"/>
      <c r="CA40" s="450"/>
      <c r="CB40" s="450"/>
      <c r="CC40" s="450"/>
      <c r="CD40" s="450"/>
      <c r="CE40" s="450"/>
      <c r="CF40" s="450"/>
      <c r="CG40" s="450"/>
      <c r="CH40" s="450"/>
      <c r="CI40" s="450"/>
      <c r="CJ40" s="450"/>
      <c r="CK40" s="450"/>
      <c r="CL40" s="450"/>
      <c r="CM40" s="450"/>
      <c r="CN40" s="450"/>
      <c r="CO40" s="450"/>
      <c r="CP40" s="450"/>
      <c r="CQ40" s="450"/>
      <c r="CR40" s="450"/>
      <c r="CS40" s="450"/>
      <c r="CT40" s="450"/>
      <c r="CU40" s="450"/>
      <c r="CV40" s="450"/>
      <c r="CW40" s="450"/>
      <c r="CX40" s="450"/>
      <c r="CY40" s="450"/>
      <c r="CZ40" s="450"/>
      <c r="DA40" s="450"/>
      <c r="DB40" s="450"/>
      <c r="DC40" s="450"/>
      <c r="DD40" s="450"/>
      <c r="DE40" s="450"/>
      <c r="DF40" s="450"/>
      <c r="DG40" s="450"/>
      <c r="DH40" s="450"/>
      <c r="DI40" s="450"/>
      <c r="DJ40" s="450"/>
      <c r="DK40" s="450"/>
      <c r="DL40" s="450"/>
      <c r="DM40" s="450"/>
      <c r="DN40" s="450"/>
      <c r="DO40" s="450"/>
      <c r="DP40" s="450"/>
      <c r="DQ40" s="450"/>
      <c r="DR40" s="450"/>
      <c r="DS40" s="450"/>
      <c r="DT40" s="450"/>
      <c r="DU40" s="450"/>
      <c r="DV40" s="450"/>
      <c r="DW40" s="450"/>
      <c r="DX40" s="450"/>
      <c r="DY40" s="450"/>
      <c r="DZ40" s="450"/>
      <c r="EA40" s="450"/>
      <c r="EB40" s="450"/>
      <c r="EC40" s="450"/>
      <c r="ED40" s="450"/>
      <c r="EE40" s="450"/>
      <c r="EF40" s="450"/>
      <c r="EG40" s="450"/>
      <c r="EH40" s="450"/>
      <c r="EI40" s="450"/>
      <c r="EJ40" s="450"/>
      <c r="EK40" s="450"/>
      <c r="EL40" s="450"/>
      <c r="EM40" s="450"/>
      <c r="EN40" s="450"/>
      <c r="EO40" s="450"/>
      <c r="EP40" s="450"/>
      <c r="EQ40" s="450"/>
      <c r="ER40" s="450"/>
      <c r="ES40" s="450"/>
      <c r="ET40" s="450"/>
      <c r="EU40" s="450"/>
      <c r="EV40" s="450"/>
      <c r="EW40" s="450"/>
      <c r="EX40" s="450"/>
      <c r="EY40" s="450"/>
      <c r="EZ40" s="450"/>
      <c r="FA40" s="450"/>
      <c r="FB40" s="450"/>
      <c r="FC40" s="450"/>
      <c r="FD40" s="450"/>
      <c r="FE40" s="450"/>
      <c r="FF40" s="450"/>
      <c r="FG40" s="450"/>
      <c r="FH40" s="450"/>
      <c r="FI40" s="450"/>
      <c r="FJ40" s="450"/>
      <c r="FK40" s="450"/>
      <c r="FL40" s="450"/>
      <c r="FM40" s="450"/>
      <c r="FN40" s="450"/>
      <c r="FO40" s="450"/>
      <c r="FP40" s="450"/>
      <c r="FQ40" s="450"/>
      <c r="FR40" s="450"/>
      <c r="FS40" s="450"/>
      <c r="FT40" s="450"/>
      <c r="FU40" s="450"/>
      <c r="FV40" s="450"/>
      <c r="FW40" s="450"/>
      <c r="FX40" s="450"/>
      <c r="FY40" s="450"/>
      <c r="FZ40" s="450"/>
      <c r="GA40" s="450"/>
      <c r="GB40" s="450"/>
      <c r="GC40" s="450"/>
      <c r="GD40" s="450"/>
      <c r="GE40" s="450"/>
      <c r="GF40" s="450"/>
      <c r="GG40" s="450"/>
      <c r="GH40" s="450"/>
      <c r="GI40" s="450"/>
      <c r="GJ40" s="450"/>
      <c r="GK40" s="450"/>
      <c r="GL40" s="450"/>
      <c r="GM40" s="450"/>
      <c r="GN40" s="450"/>
      <c r="GO40" s="450"/>
      <c r="GP40" s="450"/>
      <c r="GQ40" s="450"/>
      <c r="GR40" s="450"/>
      <c r="GS40" s="450"/>
      <c r="GT40" s="450"/>
      <c r="GU40" s="450"/>
      <c r="GV40" s="450"/>
      <c r="GW40" s="450"/>
      <c r="GX40" s="450"/>
      <c r="GY40" s="450"/>
      <c r="GZ40" s="450"/>
      <c r="HA40" s="450"/>
      <c r="HB40" s="450"/>
      <c r="HC40" s="450"/>
      <c r="HD40" s="450"/>
      <c r="HE40" s="450"/>
      <c r="HF40" s="450"/>
      <c r="HG40" s="450"/>
      <c r="HH40" s="450"/>
      <c r="HI40" s="450"/>
      <c r="HJ40" s="450"/>
      <c r="HK40" s="450"/>
      <c r="HL40" s="450"/>
      <c r="HM40" s="450"/>
      <c r="HN40" s="450"/>
      <c r="HO40" s="450"/>
      <c r="HP40" s="450"/>
      <c r="HQ40" s="450"/>
      <c r="HR40" s="450"/>
      <c r="HS40" s="450"/>
      <c r="HT40" s="450"/>
      <c r="HU40" s="450"/>
      <c r="HV40" s="450"/>
      <c r="HW40" s="450"/>
      <c r="HX40" s="450"/>
      <c r="HY40" s="450"/>
      <c r="HZ40" s="450"/>
      <c r="IA40" s="450"/>
      <c r="IB40" s="450"/>
      <c r="IC40" s="450"/>
      <c r="ID40" s="450"/>
      <c r="IE40" s="450"/>
      <c r="IF40" s="450"/>
      <c r="IG40" s="450"/>
      <c r="IH40" s="450"/>
      <c r="II40" s="450"/>
      <c r="IJ40" s="450"/>
      <c r="IK40" s="450"/>
      <c r="IL40" s="450"/>
      <c r="IM40" s="450"/>
      <c r="IN40" s="450"/>
      <c r="IO40" s="450"/>
      <c r="IP40" s="450"/>
      <c r="IQ40" s="450"/>
      <c r="IR40" s="450"/>
      <c r="IS40" s="450"/>
      <c r="IT40" s="450"/>
      <c r="IU40" s="450"/>
      <c r="IV40" s="450"/>
      <c r="IW40" s="450"/>
      <c r="IX40" s="450"/>
      <c r="IY40" s="450"/>
      <c r="IZ40" s="450"/>
      <c r="JA40" s="450"/>
      <c r="JB40" s="450"/>
    </row>
    <row r="41" s="378" customFormat="1" ht="13.05" customHeight="1" spans="1:262">
      <c r="A41" s="450"/>
      <c r="B41" s="450"/>
      <c r="C41" s="450"/>
      <c r="D41" s="450"/>
      <c r="E41" s="450"/>
      <c r="F41" s="450"/>
      <c r="G41" s="450"/>
      <c r="H41" s="450"/>
      <c r="I41" s="450"/>
      <c r="J41" s="450"/>
      <c r="K41" s="450"/>
      <c r="L41" s="450"/>
      <c r="M41" s="450"/>
      <c r="N41" s="450"/>
      <c r="O41" s="450"/>
      <c r="P41" s="450"/>
      <c r="Q41" s="450"/>
      <c r="R41" s="450"/>
      <c r="S41" s="450"/>
      <c r="T41" s="450"/>
      <c r="U41" s="450"/>
      <c r="V41" s="450"/>
      <c r="W41" s="450"/>
      <c r="X41" s="450"/>
      <c r="Y41" s="450"/>
      <c r="Z41" s="450"/>
      <c r="AA41" s="450"/>
      <c r="AB41" s="450"/>
      <c r="AC41" s="450"/>
      <c r="AD41" s="450"/>
      <c r="AE41" s="450"/>
      <c r="AF41" s="450"/>
      <c r="AG41" s="450"/>
      <c r="AH41" s="450"/>
      <c r="AI41" s="450"/>
      <c r="AJ41" s="450"/>
      <c r="AK41" s="450"/>
      <c r="AL41" s="450"/>
      <c r="AM41" s="450"/>
      <c r="AN41" s="450"/>
      <c r="AO41" s="450"/>
      <c r="AP41" s="450"/>
      <c r="AQ41" s="450"/>
      <c r="AR41" s="450"/>
      <c r="AS41" s="450"/>
      <c r="AT41" s="450"/>
      <c r="AU41" s="450"/>
      <c r="AV41" s="450"/>
      <c r="AW41" s="450"/>
      <c r="AX41" s="450"/>
      <c r="AY41" s="450"/>
      <c r="AZ41" s="450"/>
      <c r="BA41" s="450"/>
      <c r="BB41" s="450"/>
      <c r="BC41" s="450"/>
      <c r="BD41" s="450"/>
      <c r="BE41" s="450"/>
      <c r="BF41" s="450"/>
      <c r="BG41" s="450"/>
      <c r="BH41" s="450"/>
      <c r="BI41" s="450"/>
      <c r="BJ41" s="450"/>
      <c r="BK41" s="450"/>
      <c r="BL41" s="450"/>
      <c r="BM41" s="450"/>
      <c r="BN41" s="450"/>
      <c r="BO41" s="450"/>
      <c r="BP41" s="450"/>
      <c r="BQ41" s="450"/>
      <c r="BR41" s="450"/>
      <c r="BS41" s="450"/>
      <c r="BT41" s="450"/>
      <c r="BU41" s="450"/>
      <c r="BV41" s="450"/>
      <c r="BW41" s="450"/>
      <c r="BX41" s="450"/>
      <c r="BY41" s="450"/>
      <c r="BZ41" s="450"/>
      <c r="CA41" s="450"/>
      <c r="CB41" s="450"/>
      <c r="CC41" s="450"/>
      <c r="CD41" s="450"/>
      <c r="CE41" s="450"/>
      <c r="CF41" s="450"/>
      <c r="CG41" s="450"/>
      <c r="CH41" s="450"/>
      <c r="CI41" s="450"/>
      <c r="CJ41" s="450"/>
      <c r="CK41" s="450"/>
      <c r="CL41" s="450"/>
      <c r="CM41" s="450"/>
      <c r="CN41" s="450"/>
      <c r="CO41" s="450"/>
      <c r="CP41" s="450"/>
      <c r="CQ41" s="450"/>
      <c r="CR41" s="450"/>
      <c r="CS41" s="450"/>
      <c r="CT41" s="450"/>
      <c r="CU41" s="450"/>
      <c r="CV41" s="450"/>
      <c r="CW41" s="450"/>
      <c r="CX41" s="450"/>
      <c r="CY41" s="450"/>
      <c r="CZ41" s="450"/>
      <c r="DA41" s="450"/>
      <c r="DB41" s="450"/>
      <c r="DC41" s="450"/>
      <c r="DD41" s="450"/>
      <c r="DE41" s="450"/>
      <c r="DF41" s="450"/>
      <c r="DG41" s="450"/>
      <c r="DH41" s="450"/>
      <c r="DI41" s="450"/>
      <c r="DJ41" s="450"/>
      <c r="DK41" s="450"/>
      <c r="DL41" s="450"/>
      <c r="DM41" s="450"/>
      <c r="DN41" s="450"/>
      <c r="DO41" s="450"/>
      <c r="DP41" s="450"/>
      <c r="DQ41" s="450"/>
      <c r="DR41" s="450"/>
      <c r="DS41" s="450"/>
      <c r="DT41" s="450"/>
      <c r="DU41" s="450"/>
      <c r="DV41" s="450"/>
      <c r="DW41" s="450"/>
      <c r="DX41" s="450"/>
      <c r="DY41" s="450"/>
      <c r="DZ41" s="450"/>
      <c r="EA41" s="450"/>
      <c r="EB41" s="450"/>
      <c r="EC41" s="450"/>
      <c r="ED41" s="450"/>
      <c r="EE41" s="450"/>
      <c r="EF41" s="450"/>
      <c r="EG41" s="450"/>
      <c r="EH41" s="450"/>
      <c r="EI41" s="450"/>
      <c r="EJ41" s="450"/>
      <c r="EK41" s="450"/>
      <c r="EL41" s="450"/>
      <c r="EM41" s="450"/>
      <c r="EN41" s="450"/>
      <c r="EO41" s="450"/>
      <c r="EP41" s="450"/>
      <c r="EQ41" s="450"/>
      <c r="ER41" s="450"/>
      <c r="ES41" s="450"/>
      <c r="ET41" s="450"/>
      <c r="EU41" s="450"/>
      <c r="EV41" s="450"/>
      <c r="EW41" s="450"/>
      <c r="EX41" s="450"/>
      <c r="EY41" s="450"/>
      <c r="EZ41" s="450"/>
      <c r="FA41" s="450"/>
      <c r="FB41" s="450"/>
      <c r="FC41" s="450"/>
      <c r="FD41" s="450"/>
      <c r="FE41" s="450"/>
      <c r="FF41" s="450"/>
      <c r="FG41" s="450"/>
      <c r="FH41" s="450"/>
      <c r="FI41" s="450"/>
      <c r="FJ41" s="450"/>
      <c r="FK41" s="450"/>
      <c r="FL41" s="450"/>
      <c r="FM41" s="450"/>
      <c r="FN41" s="450"/>
      <c r="FO41" s="450"/>
      <c r="FP41" s="450"/>
      <c r="FQ41" s="450"/>
      <c r="FR41" s="450"/>
      <c r="FS41" s="450"/>
      <c r="FT41" s="450"/>
      <c r="FU41" s="450"/>
      <c r="FV41" s="450"/>
      <c r="FW41" s="450"/>
      <c r="FX41" s="450"/>
      <c r="FY41" s="450"/>
      <c r="FZ41" s="450"/>
      <c r="GA41" s="450"/>
      <c r="GB41" s="450"/>
      <c r="GC41" s="450"/>
      <c r="GD41" s="450"/>
      <c r="GE41" s="450"/>
      <c r="GF41" s="450"/>
      <c r="GG41" s="450"/>
      <c r="GH41" s="450"/>
      <c r="GI41" s="450"/>
      <c r="GJ41" s="450"/>
      <c r="GK41" s="450"/>
      <c r="GL41" s="450"/>
      <c r="GM41" s="450"/>
      <c r="GN41" s="450"/>
      <c r="GO41" s="450"/>
      <c r="GP41" s="450"/>
      <c r="GQ41" s="450"/>
      <c r="GR41" s="450"/>
      <c r="GS41" s="450"/>
      <c r="GT41" s="450"/>
      <c r="GU41" s="450"/>
      <c r="GV41" s="450"/>
      <c r="GW41" s="450"/>
      <c r="GX41" s="450"/>
      <c r="GY41" s="450"/>
      <c r="GZ41" s="450"/>
      <c r="HA41" s="450"/>
      <c r="HB41" s="450"/>
      <c r="HC41" s="450"/>
      <c r="HD41" s="450"/>
      <c r="HE41" s="450"/>
      <c r="HF41" s="450"/>
      <c r="HG41" s="450"/>
      <c r="HH41" s="450"/>
      <c r="HI41" s="450"/>
      <c r="HJ41" s="450"/>
      <c r="HK41" s="450"/>
      <c r="HL41" s="450"/>
      <c r="HM41" s="450"/>
      <c r="HN41" s="450"/>
      <c r="HO41" s="450"/>
      <c r="HP41" s="450"/>
      <c r="HQ41" s="450"/>
      <c r="HR41" s="450"/>
      <c r="HS41" s="450"/>
      <c r="HT41" s="450"/>
      <c r="HU41" s="450"/>
      <c r="HV41" s="450"/>
      <c r="HW41" s="450"/>
      <c r="HX41" s="450"/>
      <c r="HY41" s="450"/>
      <c r="HZ41" s="450"/>
      <c r="IA41" s="450"/>
      <c r="IB41" s="450"/>
      <c r="IC41" s="450"/>
      <c r="ID41" s="450"/>
      <c r="IE41" s="450"/>
      <c r="IF41" s="450"/>
      <c r="IG41" s="450"/>
      <c r="IH41" s="450"/>
      <c r="II41" s="450"/>
      <c r="IJ41" s="450"/>
      <c r="IK41" s="450"/>
      <c r="IL41" s="450"/>
      <c r="IM41" s="450"/>
      <c r="IN41" s="450"/>
      <c r="IO41" s="450"/>
      <c r="IP41" s="450"/>
      <c r="IQ41" s="450"/>
      <c r="IR41" s="450"/>
      <c r="IS41" s="450"/>
      <c r="IT41" s="450"/>
      <c r="IU41" s="450"/>
      <c r="IV41" s="450"/>
      <c r="IW41" s="450"/>
      <c r="IX41" s="450"/>
      <c r="IY41" s="450"/>
      <c r="IZ41" s="450"/>
      <c r="JA41" s="450"/>
      <c r="JB41" s="450"/>
    </row>
    <row r="42" s="378" customFormat="1" ht="13.05" customHeight="1" spans="1:262">
      <c r="A42" s="450"/>
      <c r="B42" s="450"/>
      <c r="C42" s="450"/>
      <c r="D42" s="450"/>
      <c r="E42" s="450"/>
      <c r="F42" s="450"/>
      <c r="G42" s="450"/>
      <c r="H42" s="450"/>
      <c r="I42" s="450"/>
      <c r="J42" s="450"/>
      <c r="K42" s="450"/>
      <c r="L42" s="450"/>
      <c r="M42" s="450"/>
      <c r="N42" s="450"/>
      <c r="O42" s="450"/>
      <c r="P42" s="450"/>
      <c r="Q42" s="450"/>
      <c r="R42" s="450"/>
      <c r="S42" s="450"/>
      <c r="T42" s="450"/>
      <c r="U42" s="450"/>
      <c r="V42" s="450"/>
      <c r="W42" s="450"/>
      <c r="X42" s="450"/>
      <c r="Y42" s="450"/>
      <c r="Z42" s="450"/>
      <c r="AA42" s="450"/>
      <c r="AB42" s="450"/>
      <c r="AC42" s="450"/>
      <c r="AD42" s="450"/>
      <c r="AE42" s="450"/>
      <c r="AF42" s="450"/>
      <c r="AG42" s="450"/>
      <c r="AH42" s="450"/>
      <c r="AI42" s="450"/>
      <c r="AJ42" s="450"/>
      <c r="AK42" s="450"/>
      <c r="AL42" s="450"/>
      <c r="AM42" s="450"/>
      <c r="AN42" s="450"/>
      <c r="AO42" s="450"/>
      <c r="AP42" s="450"/>
      <c r="AQ42" s="450"/>
      <c r="AR42" s="450"/>
      <c r="AS42" s="450"/>
      <c r="AT42" s="450"/>
      <c r="AU42" s="450"/>
      <c r="AV42" s="450"/>
      <c r="AW42" s="450"/>
      <c r="AX42" s="450"/>
      <c r="AY42" s="450"/>
      <c r="AZ42" s="450"/>
      <c r="BA42" s="450"/>
      <c r="BB42" s="450"/>
      <c r="BC42" s="450"/>
      <c r="BD42" s="450"/>
      <c r="BE42" s="450"/>
      <c r="BF42" s="450"/>
      <c r="BG42" s="450"/>
      <c r="BH42" s="450"/>
      <c r="BI42" s="450"/>
      <c r="BJ42" s="450"/>
      <c r="BK42" s="450"/>
      <c r="BL42" s="450"/>
      <c r="BM42" s="450"/>
      <c r="BN42" s="450"/>
      <c r="BO42" s="450"/>
      <c r="BP42" s="450"/>
      <c r="BQ42" s="450"/>
      <c r="BR42" s="450"/>
      <c r="BS42" s="450"/>
      <c r="BT42" s="450"/>
      <c r="BU42" s="450"/>
      <c r="BV42" s="450"/>
      <c r="BW42" s="450"/>
      <c r="BX42" s="450"/>
      <c r="BY42" s="450"/>
      <c r="BZ42" s="450"/>
      <c r="CA42" s="450"/>
      <c r="CB42" s="450"/>
      <c r="CC42" s="450"/>
      <c r="CD42" s="450"/>
      <c r="CE42" s="450"/>
      <c r="CF42" s="450"/>
      <c r="CG42" s="450"/>
      <c r="CH42" s="450"/>
      <c r="CI42" s="450"/>
      <c r="CJ42" s="450"/>
      <c r="CK42" s="450"/>
      <c r="CL42" s="450"/>
      <c r="CM42" s="450"/>
      <c r="CN42" s="450"/>
      <c r="CO42" s="450"/>
      <c r="CP42" s="450"/>
      <c r="CQ42" s="450"/>
      <c r="CR42" s="450"/>
      <c r="CS42" s="450"/>
      <c r="CT42" s="450"/>
      <c r="CU42" s="450"/>
      <c r="CV42" s="450"/>
      <c r="CW42" s="450"/>
      <c r="CX42" s="450"/>
      <c r="CY42" s="450"/>
      <c r="CZ42" s="450"/>
      <c r="DA42" s="450"/>
      <c r="DB42" s="450"/>
      <c r="DC42" s="450"/>
      <c r="DD42" s="450"/>
      <c r="DE42" s="450"/>
      <c r="DF42" s="450"/>
      <c r="DG42" s="450"/>
      <c r="DH42" s="450"/>
      <c r="DI42" s="450"/>
      <c r="DJ42" s="450"/>
      <c r="DK42" s="450"/>
      <c r="DL42" s="450"/>
      <c r="DM42" s="450"/>
      <c r="DN42" s="450"/>
      <c r="DO42" s="450"/>
      <c r="DP42" s="450"/>
      <c r="DQ42" s="450"/>
      <c r="DR42" s="450"/>
      <c r="DS42" s="450"/>
      <c r="DT42" s="450"/>
      <c r="DU42" s="450"/>
      <c r="DV42" s="450"/>
      <c r="DW42" s="450"/>
      <c r="DX42" s="450"/>
      <c r="DY42" s="450"/>
      <c r="DZ42" s="450"/>
      <c r="EA42" s="450"/>
      <c r="EB42" s="450"/>
      <c r="EC42" s="450"/>
      <c r="ED42" s="450"/>
      <c r="EE42" s="450"/>
      <c r="EF42" s="450"/>
      <c r="EG42" s="450"/>
      <c r="EH42" s="450"/>
      <c r="EI42" s="450"/>
      <c r="EJ42" s="450"/>
      <c r="EK42" s="450"/>
      <c r="EL42" s="450"/>
      <c r="EM42" s="450"/>
      <c r="EN42" s="450"/>
      <c r="EO42" s="450"/>
      <c r="EP42" s="450"/>
      <c r="EQ42" s="450"/>
      <c r="ER42" s="450"/>
      <c r="ES42" s="450"/>
      <c r="ET42" s="450"/>
      <c r="EU42" s="450"/>
      <c r="EV42" s="450"/>
      <c r="EW42" s="450"/>
      <c r="EX42" s="450"/>
      <c r="EY42" s="450"/>
      <c r="EZ42" s="450"/>
      <c r="FA42" s="450"/>
      <c r="FB42" s="450"/>
      <c r="FC42" s="450"/>
      <c r="FD42" s="450"/>
      <c r="FE42" s="450"/>
      <c r="FF42" s="450"/>
      <c r="FG42" s="450"/>
      <c r="FH42" s="450"/>
      <c r="FI42" s="450"/>
      <c r="FJ42" s="450"/>
      <c r="FK42" s="450"/>
      <c r="FL42" s="450"/>
      <c r="FM42" s="450"/>
      <c r="FN42" s="450"/>
      <c r="FO42" s="450"/>
      <c r="FP42" s="450"/>
      <c r="FQ42" s="450"/>
      <c r="FR42" s="450"/>
      <c r="FS42" s="450"/>
      <c r="FT42" s="450"/>
      <c r="FU42" s="450"/>
      <c r="FV42" s="450"/>
      <c r="FW42" s="450"/>
      <c r="FX42" s="450"/>
      <c r="FY42" s="450"/>
      <c r="FZ42" s="450"/>
      <c r="GA42" s="450"/>
      <c r="GB42" s="450"/>
      <c r="GC42" s="450"/>
      <c r="GD42" s="450"/>
      <c r="GE42" s="450"/>
      <c r="GF42" s="450"/>
      <c r="GG42" s="450"/>
      <c r="GH42" s="450"/>
      <c r="GI42" s="450"/>
      <c r="GJ42" s="450"/>
      <c r="GK42" s="450"/>
      <c r="GL42" s="450"/>
      <c r="GM42" s="450"/>
      <c r="GN42" s="450"/>
      <c r="GO42" s="450"/>
      <c r="GP42" s="450"/>
      <c r="GQ42" s="450"/>
      <c r="GR42" s="450"/>
      <c r="GS42" s="450"/>
      <c r="GT42" s="450"/>
      <c r="GU42" s="450"/>
      <c r="GV42" s="450"/>
      <c r="GW42" s="450"/>
      <c r="GX42" s="450"/>
      <c r="GY42" s="450"/>
      <c r="GZ42" s="450"/>
      <c r="HA42" s="450"/>
      <c r="HB42" s="450"/>
      <c r="HC42" s="450"/>
      <c r="HD42" s="450"/>
      <c r="HE42" s="450"/>
      <c r="HF42" s="450"/>
      <c r="HG42" s="450"/>
      <c r="HH42" s="450"/>
      <c r="HI42" s="450"/>
      <c r="HJ42" s="450"/>
      <c r="HK42" s="450"/>
      <c r="HL42" s="450"/>
      <c r="HM42" s="450"/>
      <c r="HN42" s="450"/>
      <c r="HO42" s="450"/>
      <c r="HP42" s="450"/>
      <c r="HQ42" s="450"/>
      <c r="HR42" s="450"/>
      <c r="HS42" s="450"/>
      <c r="HT42" s="450"/>
      <c r="HU42" s="450"/>
      <c r="HV42" s="450"/>
      <c r="HW42" s="450"/>
      <c r="HX42" s="450"/>
      <c r="HY42" s="450"/>
      <c r="HZ42" s="450"/>
      <c r="IA42" s="450"/>
      <c r="IB42" s="450"/>
      <c r="IC42" s="450"/>
      <c r="ID42" s="450"/>
      <c r="IE42" s="450"/>
      <c r="IF42" s="450"/>
      <c r="IG42" s="450"/>
      <c r="IH42" s="450"/>
      <c r="II42" s="450"/>
      <c r="IJ42" s="450"/>
      <c r="IK42" s="450"/>
      <c r="IL42" s="450"/>
      <c r="IM42" s="450"/>
      <c r="IN42" s="450"/>
      <c r="IO42" s="450"/>
      <c r="IP42" s="450"/>
      <c r="IQ42" s="450"/>
      <c r="IR42" s="450"/>
      <c r="IS42" s="450"/>
      <c r="IT42" s="450"/>
      <c r="IU42" s="450"/>
      <c r="IV42" s="450"/>
      <c r="IW42" s="450"/>
      <c r="IX42" s="450"/>
      <c r="IY42" s="450"/>
      <c r="IZ42" s="450"/>
      <c r="JA42" s="450"/>
      <c r="JB42" s="450"/>
    </row>
    <row r="43" s="378" customFormat="1" ht="13.05" customHeight="1" spans="1:262">
      <c r="A43" s="450"/>
      <c r="B43" s="450"/>
      <c r="C43" s="450"/>
      <c r="D43" s="450"/>
      <c r="E43" s="450"/>
      <c r="F43" s="450"/>
      <c r="G43" s="450"/>
      <c r="H43" s="450"/>
      <c r="I43" s="450"/>
      <c r="J43" s="450"/>
      <c r="K43" s="450"/>
      <c r="L43" s="450"/>
      <c r="M43" s="450"/>
      <c r="N43" s="450"/>
      <c r="O43" s="450"/>
      <c r="P43" s="450"/>
      <c r="Q43" s="450"/>
      <c r="R43" s="450"/>
      <c r="S43" s="450"/>
      <c r="T43" s="450"/>
      <c r="U43" s="450"/>
      <c r="V43" s="450"/>
      <c r="W43" s="450"/>
      <c r="X43" s="450"/>
      <c r="Y43" s="450"/>
      <c r="Z43" s="450"/>
      <c r="AA43" s="450"/>
      <c r="AB43" s="450"/>
      <c r="AC43" s="450"/>
      <c r="AD43" s="450"/>
      <c r="AE43" s="450"/>
      <c r="AF43" s="450"/>
      <c r="AG43" s="450"/>
      <c r="AH43" s="450"/>
      <c r="AI43" s="450"/>
      <c r="AJ43" s="450"/>
      <c r="AK43" s="450"/>
      <c r="AL43" s="450"/>
      <c r="AM43" s="450"/>
      <c r="AN43" s="450"/>
      <c r="AO43" s="450"/>
      <c r="AP43" s="450"/>
      <c r="AQ43" s="450"/>
      <c r="AR43" s="450"/>
      <c r="AS43" s="450"/>
      <c r="AT43" s="450"/>
      <c r="AU43" s="450"/>
      <c r="AV43" s="450"/>
      <c r="AW43" s="450"/>
      <c r="AX43" s="450"/>
      <c r="AY43" s="450"/>
      <c r="AZ43" s="450"/>
      <c r="BA43" s="450"/>
      <c r="BB43" s="450"/>
      <c r="BC43" s="450"/>
      <c r="BD43" s="450"/>
      <c r="BE43" s="450"/>
      <c r="BF43" s="450"/>
      <c r="BG43" s="450"/>
      <c r="BH43" s="450"/>
      <c r="BI43" s="450"/>
      <c r="BJ43" s="450"/>
      <c r="BK43" s="450"/>
      <c r="BL43" s="450"/>
      <c r="BM43" s="450"/>
      <c r="BN43" s="450"/>
      <c r="BO43" s="450"/>
      <c r="BP43" s="450"/>
      <c r="BQ43" s="450"/>
      <c r="BR43" s="450"/>
      <c r="BS43" s="450"/>
      <c r="BT43" s="450"/>
      <c r="BU43" s="450"/>
      <c r="BV43" s="450"/>
      <c r="BW43" s="450"/>
      <c r="BX43" s="450"/>
      <c r="BY43" s="450"/>
      <c r="BZ43" s="450"/>
      <c r="CA43" s="450"/>
      <c r="CB43" s="450"/>
      <c r="CC43" s="450"/>
      <c r="CD43" s="450"/>
      <c r="CE43" s="450"/>
      <c r="CF43" s="450"/>
      <c r="CG43" s="450"/>
      <c r="CH43" s="450"/>
      <c r="CI43" s="450"/>
      <c r="CJ43" s="450"/>
      <c r="CK43" s="450"/>
      <c r="CL43" s="450"/>
      <c r="CM43" s="450"/>
      <c r="CN43" s="450"/>
      <c r="CO43" s="450"/>
      <c r="CP43" s="450"/>
      <c r="CQ43" s="450"/>
      <c r="CR43" s="450"/>
      <c r="CS43" s="450"/>
      <c r="CT43" s="450"/>
      <c r="CU43" s="450"/>
      <c r="CV43" s="450"/>
      <c r="CW43" s="450"/>
      <c r="CX43" s="450"/>
      <c r="CY43" s="450"/>
      <c r="CZ43" s="450"/>
      <c r="DA43" s="450"/>
      <c r="DB43" s="450"/>
      <c r="DC43" s="450"/>
      <c r="DD43" s="450"/>
      <c r="DE43" s="450"/>
      <c r="DF43" s="450"/>
      <c r="DG43" s="450"/>
      <c r="DH43" s="450"/>
      <c r="DI43" s="450"/>
      <c r="DJ43" s="450"/>
      <c r="DK43" s="450"/>
      <c r="DL43" s="450"/>
      <c r="DM43" s="450"/>
      <c r="DN43" s="450"/>
      <c r="DO43" s="450"/>
      <c r="DP43" s="450"/>
      <c r="DQ43" s="450"/>
      <c r="DR43" s="450"/>
      <c r="DS43" s="450"/>
      <c r="DT43" s="450"/>
      <c r="DU43" s="450"/>
      <c r="DV43" s="450"/>
      <c r="DW43" s="450"/>
      <c r="DX43" s="450"/>
      <c r="DY43" s="450"/>
      <c r="DZ43" s="450"/>
      <c r="EA43" s="450"/>
      <c r="EB43" s="450"/>
      <c r="EC43" s="450"/>
      <c r="ED43" s="450"/>
      <c r="EE43" s="450"/>
      <c r="EF43" s="450"/>
      <c r="EG43" s="450"/>
      <c r="EH43" s="450"/>
      <c r="EI43" s="450"/>
      <c r="EJ43" s="450"/>
      <c r="EK43" s="450"/>
      <c r="EL43" s="450"/>
      <c r="EM43" s="450"/>
      <c r="EN43" s="450"/>
      <c r="EO43" s="450"/>
      <c r="EP43" s="450"/>
      <c r="EQ43" s="450"/>
      <c r="ER43" s="450"/>
      <c r="ES43" s="450"/>
      <c r="ET43" s="450"/>
      <c r="EU43" s="450"/>
      <c r="EV43" s="450"/>
      <c r="EW43" s="450"/>
      <c r="EX43" s="450"/>
      <c r="EY43" s="450"/>
      <c r="EZ43" s="450"/>
      <c r="FA43" s="450"/>
      <c r="FB43" s="450"/>
      <c r="FC43" s="450"/>
      <c r="FD43" s="450"/>
      <c r="FE43" s="450"/>
      <c r="FF43" s="450"/>
      <c r="FG43" s="450"/>
      <c r="FH43" s="450"/>
      <c r="FI43" s="450"/>
      <c r="FJ43" s="450"/>
      <c r="FK43" s="450"/>
      <c r="FL43" s="450"/>
      <c r="FM43" s="450"/>
      <c r="FN43" s="450"/>
      <c r="FO43" s="450"/>
      <c r="FP43" s="450"/>
      <c r="FQ43" s="450"/>
      <c r="FR43" s="450"/>
      <c r="FS43" s="450"/>
      <c r="FT43" s="450"/>
      <c r="FU43" s="450"/>
      <c r="FV43" s="450"/>
      <c r="FW43" s="450"/>
      <c r="FX43" s="450"/>
      <c r="FY43" s="450"/>
      <c r="FZ43" s="450"/>
      <c r="GA43" s="450"/>
      <c r="GB43" s="450"/>
      <c r="GC43" s="450"/>
      <c r="GD43" s="450"/>
      <c r="GE43" s="450"/>
      <c r="GF43" s="450"/>
      <c r="GG43" s="450"/>
      <c r="GH43" s="450"/>
      <c r="GI43" s="450"/>
      <c r="GJ43" s="450"/>
      <c r="GK43" s="450"/>
      <c r="GL43" s="450"/>
      <c r="GM43" s="450"/>
      <c r="GN43" s="450"/>
      <c r="GO43" s="450"/>
      <c r="GP43" s="450"/>
      <c r="GQ43" s="450"/>
      <c r="GR43" s="450"/>
      <c r="GS43" s="450"/>
      <c r="GT43" s="450"/>
      <c r="GU43" s="450"/>
      <c r="GV43" s="450"/>
      <c r="GW43" s="450"/>
      <c r="GX43" s="450"/>
      <c r="GY43" s="450"/>
      <c r="GZ43" s="450"/>
      <c r="HA43" s="450"/>
      <c r="HB43" s="450"/>
      <c r="HC43" s="450"/>
      <c r="HD43" s="450"/>
      <c r="HE43" s="450"/>
      <c r="HF43" s="450"/>
      <c r="HG43" s="450"/>
      <c r="HH43" s="450"/>
      <c r="HI43" s="450"/>
      <c r="HJ43" s="450"/>
      <c r="HK43" s="450"/>
      <c r="HL43" s="450"/>
      <c r="HM43" s="450"/>
      <c r="HN43" s="450"/>
      <c r="HO43" s="450"/>
      <c r="HP43" s="450"/>
      <c r="HQ43" s="450"/>
      <c r="HR43" s="450"/>
      <c r="HS43" s="450"/>
      <c r="HT43" s="450"/>
      <c r="HU43" s="450"/>
      <c r="HV43" s="450"/>
      <c r="HW43" s="450"/>
      <c r="HX43" s="450"/>
      <c r="HY43" s="450"/>
      <c r="HZ43" s="450"/>
      <c r="IA43" s="450"/>
      <c r="IB43" s="450"/>
      <c r="IC43" s="450"/>
      <c r="ID43" s="450"/>
      <c r="IE43" s="450"/>
      <c r="IF43" s="450"/>
      <c r="IG43" s="450"/>
      <c r="IH43" s="450"/>
      <c r="II43" s="450"/>
      <c r="IJ43" s="450"/>
      <c r="IK43" s="450"/>
      <c r="IL43" s="450"/>
      <c r="IM43" s="450"/>
      <c r="IN43" s="450"/>
      <c r="IO43" s="450"/>
      <c r="IP43" s="450"/>
      <c r="IQ43" s="450"/>
      <c r="IR43" s="450"/>
      <c r="IS43" s="450"/>
      <c r="IT43" s="450"/>
      <c r="IU43" s="450"/>
      <c r="IV43" s="450"/>
      <c r="IW43" s="450"/>
      <c r="IX43" s="450"/>
      <c r="IY43" s="450"/>
      <c r="IZ43" s="450"/>
      <c r="JA43" s="450"/>
      <c r="JB43" s="450"/>
    </row>
  </sheetData>
  <mergeCells count="4">
    <mergeCell ref="A2:T2"/>
    <mergeCell ref="Q3:T3"/>
    <mergeCell ref="J5:J25"/>
    <mergeCell ref="T5:T25"/>
  </mergeCells>
  <printOptions horizontalCentered="1"/>
  <pageMargins left="0.590277777777778" right="0.590277777777778" top="0.511805555555556" bottom="0.751388888888889" header="0" footer="0.468055555555556"/>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IZ43"/>
  <sheetViews>
    <sheetView zoomScale="145" zoomScaleNormal="145" topLeftCell="A7" workbookViewId="0">
      <selection activeCell="B24" sqref="B24"/>
    </sheetView>
  </sheetViews>
  <sheetFormatPr defaultColWidth="8.75" defaultRowHeight="13.5"/>
  <cols>
    <col min="1" max="1" width="14.625" style="379" customWidth="1"/>
    <col min="2" max="2" width="5.125" style="379" customWidth="1"/>
    <col min="3" max="3" width="5.125" style="380" customWidth="1"/>
    <col min="4" max="4" width="6.25" style="381" customWidth="1"/>
    <col min="5" max="5" width="5.625" style="381" customWidth="1"/>
    <col min="6" max="6" width="5.125" style="381" customWidth="1"/>
    <col min="7" max="7" width="5.625" style="382" customWidth="1"/>
    <col min="8" max="9" width="5.125" style="382" customWidth="1"/>
    <col min="10" max="10" width="3.625" style="380" customWidth="1"/>
    <col min="11" max="11" width="14.625" style="379" customWidth="1"/>
    <col min="12" max="12" width="5.625" style="379" customWidth="1"/>
    <col min="13" max="13" width="5.125" style="380" customWidth="1"/>
    <col min="14" max="14" width="5.625" style="383" customWidth="1"/>
    <col min="15" max="15" width="6.125" style="383" customWidth="1"/>
    <col min="16" max="16" width="5.125" style="383" customWidth="1"/>
    <col min="17" max="17" width="5.625" style="380" customWidth="1"/>
    <col min="18" max="19" width="5.125" style="380" customWidth="1"/>
    <col min="20" max="20" width="6.125" style="380" customWidth="1"/>
    <col min="21" max="21" width="22.75" style="379" customWidth="1"/>
    <col min="22" max="25" width="11.375" style="379" customWidth="1"/>
    <col min="26" max="26" width="11.625" style="379"/>
    <col min="27" max="36" width="9" style="379"/>
    <col min="37" max="260" width="8.75" style="379"/>
    <col min="261" max="16384" width="8.75" style="384"/>
  </cols>
  <sheetData>
    <row r="1" s="375" customFormat="1" ht="12" customHeight="1" spans="1:1">
      <c r="A1" s="8" t="s">
        <v>188</v>
      </c>
    </row>
    <row r="2" s="376" customFormat="1" ht="21" customHeight="1" spans="1:20">
      <c r="A2" s="385" t="s">
        <v>189</v>
      </c>
      <c r="B2" s="385"/>
      <c r="C2" s="385"/>
      <c r="D2" s="385"/>
      <c r="E2" s="385"/>
      <c r="F2" s="385"/>
      <c r="G2" s="385"/>
      <c r="H2" s="385"/>
      <c r="I2" s="385"/>
      <c r="J2" s="385"/>
      <c r="K2" s="385"/>
      <c r="L2" s="385"/>
      <c r="M2" s="385"/>
      <c r="N2" s="385"/>
      <c r="O2" s="385"/>
      <c r="P2" s="385"/>
      <c r="Q2" s="385"/>
      <c r="R2" s="385"/>
      <c r="S2" s="385"/>
      <c r="T2" s="385"/>
    </row>
    <row r="3" s="375" customFormat="1" ht="12" customHeight="1" spans="1:20">
      <c r="A3" s="386"/>
      <c r="B3" s="386"/>
      <c r="C3" s="387"/>
      <c r="D3" s="90"/>
      <c r="E3" s="90"/>
      <c r="F3" s="90"/>
      <c r="G3" s="388"/>
      <c r="H3" s="388"/>
      <c r="I3" s="388"/>
      <c r="J3" s="387"/>
      <c r="K3" s="386"/>
      <c r="L3" s="386"/>
      <c r="M3" s="387"/>
      <c r="N3" s="416"/>
      <c r="O3" s="416"/>
      <c r="Q3" s="433" t="s">
        <v>2</v>
      </c>
      <c r="R3" s="433"/>
      <c r="S3" s="433"/>
      <c r="T3" s="433"/>
    </row>
    <row r="4" s="377" customFormat="1" ht="31.05" customHeight="1" spans="1:20">
      <c r="A4" s="389" t="s">
        <v>3</v>
      </c>
      <c r="B4" s="390" t="s">
        <v>4</v>
      </c>
      <c r="C4" s="391" t="s">
        <v>82</v>
      </c>
      <c r="D4" s="392" t="s">
        <v>6</v>
      </c>
      <c r="E4" s="392" t="s">
        <v>7</v>
      </c>
      <c r="F4" s="392" t="s">
        <v>8</v>
      </c>
      <c r="G4" s="393" t="s">
        <v>9</v>
      </c>
      <c r="H4" s="392" t="s">
        <v>161</v>
      </c>
      <c r="I4" s="393" t="s">
        <v>162</v>
      </c>
      <c r="J4" s="417" t="s">
        <v>163</v>
      </c>
      <c r="K4" s="418" t="s">
        <v>13</v>
      </c>
      <c r="L4" s="390" t="s">
        <v>4</v>
      </c>
      <c r="M4" s="419" t="s">
        <v>82</v>
      </c>
      <c r="N4" s="392" t="s">
        <v>6</v>
      </c>
      <c r="O4" s="392" t="s">
        <v>7</v>
      </c>
      <c r="P4" s="392" t="s">
        <v>190</v>
      </c>
      <c r="Q4" s="392" t="s">
        <v>191</v>
      </c>
      <c r="R4" s="392" t="s">
        <v>161</v>
      </c>
      <c r="S4" s="392" t="s">
        <v>162</v>
      </c>
      <c r="T4" s="434" t="s">
        <v>163</v>
      </c>
    </row>
    <row r="5" s="378" customFormat="1" ht="20" customHeight="1" spans="1:260">
      <c r="A5" s="394" t="s">
        <v>165</v>
      </c>
      <c r="B5" s="64">
        <f>SUM(B6:B13)</f>
        <v>475288</v>
      </c>
      <c r="C5" s="64">
        <f>SUM(C6:C13)</f>
        <v>513500</v>
      </c>
      <c r="D5" s="64">
        <f>SUM(D6:D13)</f>
        <v>1156900</v>
      </c>
      <c r="E5" s="64">
        <v>1181071</v>
      </c>
      <c r="F5" s="395">
        <f t="shared" ref="F5:F13" si="0">+E5/D5*100</f>
        <v>102.089290344887</v>
      </c>
      <c r="G5" s="396">
        <f t="shared" ref="G5:G14" si="1">+E5-D5</f>
        <v>24171</v>
      </c>
      <c r="H5" s="395">
        <f t="shared" ref="H5:H13" si="2">E5/B5*100-100</f>
        <v>148.495859352645</v>
      </c>
      <c r="I5" s="396">
        <f t="shared" ref="I5:I24" si="3">E5-B5</f>
        <v>705783</v>
      </c>
      <c r="J5" s="420" t="s">
        <v>192</v>
      </c>
      <c r="K5" s="421" t="s">
        <v>167</v>
      </c>
      <c r="L5" s="64">
        <v>338</v>
      </c>
      <c r="M5" s="64">
        <v>30</v>
      </c>
      <c r="N5" s="64">
        <v>30</v>
      </c>
      <c r="O5" s="422"/>
      <c r="P5" s="423"/>
      <c r="Q5" s="23">
        <f t="shared" ref="Q5:Q13" si="4">+O5-N5</f>
        <v>-30</v>
      </c>
      <c r="R5" s="395">
        <f t="shared" ref="R5:R7" si="5">O5/L5*100-100</f>
        <v>-100</v>
      </c>
      <c r="S5" s="23">
        <f t="shared" ref="S5:S24" si="6">O5-L5</f>
        <v>-338</v>
      </c>
      <c r="T5" s="435" t="s">
        <v>193</v>
      </c>
      <c r="U5" s="386"/>
      <c r="V5" s="386"/>
      <c r="W5" s="386"/>
      <c r="X5" s="386"/>
      <c r="Y5" s="386"/>
      <c r="Z5" s="386"/>
      <c r="AA5" s="386"/>
      <c r="AB5" s="386"/>
      <c r="AC5" s="386"/>
      <c r="AD5" s="386"/>
      <c r="AE5" s="386"/>
      <c r="AF5" s="386"/>
      <c r="AG5" s="386"/>
      <c r="AH5" s="386"/>
      <c r="AI5" s="386"/>
      <c r="AJ5" s="386"/>
      <c r="AK5" s="386"/>
      <c r="AL5" s="386"/>
      <c r="AM5" s="386"/>
      <c r="AN5" s="386"/>
      <c r="AO5" s="386"/>
      <c r="AP5" s="386"/>
      <c r="AQ5" s="386"/>
      <c r="AR5" s="386"/>
      <c r="AS5" s="386"/>
      <c r="AT5" s="386"/>
      <c r="AU5" s="386"/>
      <c r="AV5" s="386"/>
      <c r="AW5" s="386"/>
      <c r="AX5" s="386"/>
      <c r="AY5" s="386"/>
      <c r="AZ5" s="386"/>
      <c r="BA5" s="386"/>
      <c r="BB5" s="386"/>
      <c r="BC5" s="386"/>
      <c r="BD5" s="386"/>
      <c r="BE5" s="386"/>
      <c r="BF5" s="386"/>
      <c r="BG5" s="386"/>
      <c r="BH5" s="386"/>
      <c r="BI5" s="386"/>
      <c r="BJ5" s="386"/>
      <c r="BK5" s="386"/>
      <c r="BL5" s="386"/>
      <c r="BM5" s="386"/>
      <c r="BN5" s="386"/>
      <c r="BO5" s="386"/>
      <c r="BP5" s="386"/>
      <c r="BQ5" s="386"/>
      <c r="BR5" s="386"/>
      <c r="BS5" s="386"/>
      <c r="BT5" s="386"/>
      <c r="BU5" s="386"/>
      <c r="BV5" s="386"/>
      <c r="BW5" s="386"/>
      <c r="BX5" s="386"/>
      <c r="BY5" s="386"/>
      <c r="BZ5" s="386"/>
      <c r="CA5" s="386"/>
      <c r="CB5" s="386"/>
      <c r="CC5" s="386"/>
      <c r="CD5" s="386"/>
      <c r="CE5" s="386"/>
      <c r="CF5" s="386"/>
      <c r="CG5" s="386"/>
      <c r="CH5" s="386"/>
      <c r="CI5" s="386"/>
      <c r="CJ5" s="386"/>
      <c r="CK5" s="386"/>
      <c r="CL5" s="386"/>
      <c r="CM5" s="386"/>
      <c r="CN5" s="386"/>
      <c r="CO5" s="386"/>
      <c r="CP5" s="386"/>
      <c r="CQ5" s="386"/>
      <c r="CR5" s="386"/>
      <c r="CS5" s="386"/>
      <c r="CT5" s="386"/>
      <c r="CU5" s="386"/>
      <c r="CV5" s="386"/>
      <c r="CW5" s="386"/>
      <c r="CX5" s="386"/>
      <c r="CY5" s="386"/>
      <c r="CZ5" s="386"/>
      <c r="DA5" s="386"/>
      <c r="DB5" s="386"/>
      <c r="DC5" s="386"/>
      <c r="DD5" s="386"/>
      <c r="DE5" s="386"/>
      <c r="DF5" s="386"/>
      <c r="DG5" s="386"/>
      <c r="DH5" s="386"/>
      <c r="DI5" s="386"/>
      <c r="DJ5" s="386"/>
      <c r="DK5" s="386"/>
      <c r="DL5" s="386"/>
      <c r="DM5" s="386"/>
      <c r="DN5" s="386"/>
      <c r="DO5" s="386"/>
      <c r="DP5" s="386"/>
      <c r="DQ5" s="386"/>
      <c r="DR5" s="386"/>
      <c r="DS5" s="386"/>
      <c r="DT5" s="386"/>
      <c r="DU5" s="386"/>
      <c r="DV5" s="386"/>
      <c r="DW5" s="386"/>
      <c r="DX5" s="386"/>
      <c r="DY5" s="386"/>
      <c r="DZ5" s="386"/>
      <c r="EA5" s="386"/>
      <c r="EB5" s="386"/>
      <c r="EC5" s="386"/>
      <c r="ED5" s="386"/>
      <c r="EE5" s="386"/>
      <c r="EF5" s="386"/>
      <c r="EG5" s="386"/>
      <c r="EH5" s="386"/>
      <c r="EI5" s="386"/>
      <c r="EJ5" s="386"/>
      <c r="EK5" s="386"/>
      <c r="EL5" s="386"/>
      <c r="EM5" s="386"/>
      <c r="EN5" s="386"/>
      <c r="EO5" s="386"/>
      <c r="EP5" s="386"/>
      <c r="EQ5" s="386"/>
      <c r="ER5" s="386"/>
      <c r="ES5" s="386"/>
      <c r="ET5" s="386"/>
      <c r="EU5" s="386"/>
      <c r="EV5" s="386"/>
      <c r="EW5" s="386"/>
      <c r="EX5" s="386"/>
      <c r="EY5" s="386"/>
      <c r="EZ5" s="386"/>
      <c r="FA5" s="386"/>
      <c r="FB5" s="386"/>
      <c r="FC5" s="386"/>
      <c r="FD5" s="386"/>
      <c r="FE5" s="386"/>
      <c r="FF5" s="386"/>
      <c r="FG5" s="386"/>
      <c r="FH5" s="386"/>
      <c r="FI5" s="386"/>
      <c r="FJ5" s="386"/>
      <c r="FK5" s="386"/>
      <c r="FL5" s="386"/>
      <c r="FM5" s="386"/>
      <c r="FN5" s="386"/>
      <c r="FO5" s="386"/>
      <c r="FP5" s="386"/>
      <c r="FQ5" s="386"/>
      <c r="FR5" s="386"/>
      <c r="FS5" s="386"/>
      <c r="FT5" s="386"/>
      <c r="FU5" s="386"/>
      <c r="FV5" s="386"/>
      <c r="FW5" s="386"/>
      <c r="FX5" s="386"/>
      <c r="FY5" s="386"/>
      <c r="FZ5" s="386"/>
      <c r="GA5" s="386"/>
      <c r="GB5" s="386"/>
      <c r="GC5" s="386"/>
      <c r="GD5" s="386"/>
      <c r="GE5" s="386"/>
      <c r="GF5" s="386"/>
      <c r="GG5" s="386"/>
      <c r="GH5" s="386"/>
      <c r="GI5" s="386"/>
      <c r="GJ5" s="386"/>
      <c r="GK5" s="386"/>
      <c r="GL5" s="386"/>
      <c r="GM5" s="386"/>
      <c r="GN5" s="386"/>
      <c r="GO5" s="386"/>
      <c r="GP5" s="386"/>
      <c r="GQ5" s="386"/>
      <c r="GR5" s="386"/>
      <c r="GS5" s="386"/>
      <c r="GT5" s="386"/>
      <c r="GU5" s="386"/>
      <c r="GV5" s="386"/>
      <c r="GW5" s="386"/>
      <c r="GX5" s="386"/>
      <c r="GY5" s="386"/>
      <c r="GZ5" s="386"/>
      <c r="HA5" s="386"/>
      <c r="HB5" s="386"/>
      <c r="HC5" s="386"/>
      <c r="HD5" s="386"/>
      <c r="HE5" s="386"/>
      <c r="HF5" s="386"/>
      <c r="HG5" s="386"/>
      <c r="HH5" s="386"/>
      <c r="HI5" s="386"/>
      <c r="HJ5" s="386"/>
      <c r="HK5" s="386"/>
      <c r="HL5" s="386"/>
      <c r="HM5" s="386"/>
      <c r="HN5" s="386"/>
      <c r="HO5" s="386"/>
      <c r="HP5" s="386"/>
      <c r="HQ5" s="386"/>
      <c r="HR5" s="386"/>
      <c r="HS5" s="386"/>
      <c r="HT5" s="386"/>
      <c r="HU5" s="386"/>
      <c r="HV5" s="386"/>
      <c r="HW5" s="386"/>
      <c r="HX5" s="386"/>
      <c r="HY5" s="386"/>
      <c r="HZ5" s="386"/>
      <c r="IA5" s="386"/>
      <c r="IB5" s="386"/>
      <c r="IC5" s="386"/>
      <c r="ID5" s="386"/>
      <c r="IE5" s="386"/>
      <c r="IF5" s="386"/>
      <c r="IG5" s="386"/>
      <c r="IH5" s="386"/>
      <c r="II5" s="386"/>
      <c r="IJ5" s="386"/>
      <c r="IK5" s="386"/>
      <c r="IL5" s="386"/>
      <c r="IM5" s="386"/>
      <c r="IN5" s="386"/>
      <c r="IO5" s="386"/>
      <c r="IP5" s="386"/>
      <c r="IQ5" s="386"/>
      <c r="IR5" s="386"/>
      <c r="IS5" s="386"/>
      <c r="IT5" s="386"/>
      <c r="IU5" s="386"/>
      <c r="IV5" s="386"/>
      <c r="IW5" s="386"/>
      <c r="IX5" s="386"/>
      <c r="IY5" s="386"/>
      <c r="IZ5" s="386"/>
    </row>
    <row r="6" s="378" customFormat="1" ht="20" customHeight="1" spans="1:260">
      <c r="A6" s="397" t="s">
        <v>169</v>
      </c>
      <c r="B6" s="64">
        <v>383211</v>
      </c>
      <c r="C6" s="64">
        <v>450000</v>
      </c>
      <c r="D6" s="64">
        <v>1070000</v>
      </c>
      <c r="E6" s="64">
        <v>1086825</v>
      </c>
      <c r="F6" s="395">
        <f t="shared" si="0"/>
        <v>101.572429906542</v>
      </c>
      <c r="G6" s="396">
        <f t="shared" si="1"/>
        <v>16825</v>
      </c>
      <c r="H6" s="395">
        <f t="shared" si="2"/>
        <v>183.610073823559</v>
      </c>
      <c r="I6" s="396">
        <f t="shared" si="3"/>
        <v>703614</v>
      </c>
      <c r="J6" s="424"/>
      <c r="K6" s="421" t="s">
        <v>170</v>
      </c>
      <c r="L6" s="422">
        <v>21</v>
      </c>
      <c r="M6" s="422"/>
      <c r="N6" s="422"/>
      <c r="O6" s="422"/>
      <c r="P6" s="423"/>
      <c r="Q6" s="25"/>
      <c r="R6" s="395">
        <f t="shared" si="5"/>
        <v>-100</v>
      </c>
      <c r="S6" s="23">
        <f t="shared" si="6"/>
        <v>-21</v>
      </c>
      <c r="T6" s="436"/>
      <c r="U6" s="386"/>
      <c r="V6" s="386"/>
      <c r="W6" s="386"/>
      <c r="X6" s="386"/>
      <c r="Y6" s="386"/>
      <c r="Z6" s="386"/>
      <c r="AA6" s="386"/>
      <c r="AB6" s="386"/>
      <c r="AC6" s="386"/>
      <c r="AD6" s="386"/>
      <c r="AE6" s="386"/>
      <c r="AF6" s="386"/>
      <c r="AG6" s="386"/>
      <c r="AH6" s="386"/>
      <c r="AI6" s="386"/>
      <c r="AJ6" s="386"/>
      <c r="AK6" s="386"/>
      <c r="AL6" s="386"/>
      <c r="AM6" s="386"/>
      <c r="AN6" s="386"/>
      <c r="AO6" s="386"/>
      <c r="AP6" s="386"/>
      <c r="AQ6" s="386"/>
      <c r="AR6" s="386"/>
      <c r="AS6" s="386"/>
      <c r="AT6" s="386"/>
      <c r="AU6" s="386"/>
      <c r="AV6" s="386"/>
      <c r="AW6" s="386"/>
      <c r="AX6" s="386"/>
      <c r="AY6" s="386"/>
      <c r="AZ6" s="386"/>
      <c r="BA6" s="386"/>
      <c r="BB6" s="386"/>
      <c r="BC6" s="386"/>
      <c r="BD6" s="386"/>
      <c r="BE6" s="386"/>
      <c r="BF6" s="386"/>
      <c r="BG6" s="386"/>
      <c r="BH6" s="386"/>
      <c r="BI6" s="386"/>
      <c r="BJ6" s="386"/>
      <c r="BK6" s="386"/>
      <c r="BL6" s="386"/>
      <c r="BM6" s="386"/>
      <c r="BN6" s="386"/>
      <c r="BO6" s="386"/>
      <c r="BP6" s="386"/>
      <c r="BQ6" s="386"/>
      <c r="BR6" s="386"/>
      <c r="BS6" s="386"/>
      <c r="BT6" s="386"/>
      <c r="BU6" s="386"/>
      <c r="BV6" s="386"/>
      <c r="BW6" s="386"/>
      <c r="BX6" s="386"/>
      <c r="BY6" s="386"/>
      <c r="BZ6" s="386"/>
      <c r="CA6" s="386"/>
      <c r="CB6" s="386"/>
      <c r="CC6" s="386"/>
      <c r="CD6" s="386"/>
      <c r="CE6" s="386"/>
      <c r="CF6" s="386"/>
      <c r="CG6" s="386"/>
      <c r="CH6" s="386"/>
      <c r="CI6" s="386"/>
      <c r="CJ6" s="386"/>
      <c r="CK6" s="386"/>
      <c r="CL6" s="386"/>
      <c r="CM6" s="386"/>
      <c r="CN6" s="386"/>
      <c r="CO6" s="386"/>
      <c r="CP6" s="386"/>
      <c r="CQ6" s="386"/>
      <c r="CR6" s="386"/>
      <c r="CS6" s="386"/>
      <c r="CT6" s="386"/>
      <c r="CU6" s="386"/>
      <c r="CV6" s="386"/>
      <c r="CW6" s="386"/>
      <c r="CX6" s="386"/>
      <c r="CY6" s="386"/>
      <c r="CZ6" s="386"/>
      <c r="DA6" s="386"/>
      <c r="DB6" s="386"/>
      <c r="DC6" s="386"/>
      <c r="DD6" s="386"/>
      <c r="DE6" s="386"/>
      <c r="DF6" s="386"/>
      <c r="DG6" s="386"/>
      <c r="DH6" s="386"/>
      <c r="DI6" s="386"/>
      <c r="DJ6" s="386"/>
      <c r="DK6" s="386"/>
      <c r="DL6" s="386"/>
      <c r="DM6" s="386"/>
      <c r="DN6" s="386"/>
      <c r="DO6" s="386"/>
      <c r="DP6" s="386"/>
      <c r="DQ6" s="386"/>
      <c r="DR6" s="386"/>
      <c r="DS6" s="386"/>
      <c r="DT6" s="386"/>
      <c r="DU6" s="386"/>
      <c r="DV6" s="386"/>
      <c r="DW6" s="386"/>
      <c r="DX6" s="386"/>
      <c r="DY6" s="386"/>
      <c r="DZ6" s="386"/>
      <c r="EA6" s="386"/>
      <c r="EB6" s="386"/>
      <c r="EC6" s="386"/>
      <c r="ED6" s="386"/>
      <c r="EE6" s="386"/>
      <c r="EF6" s="386"/>
      <c r="EG6" s="386"/>
      <c r="EH6" s="386"/>
      <c r="EI6" s="386"/>
      <c r="EJ6" s="386"/>
      <c r="EK6" s="386"/>
      <c r="EL6" s="386"/>
      <c r="EM6" s="386"/>
      <c r="EN6" s="386"/>
      <c r="EO6" s="386"/>
      <c r="EP6" s="386"/>
      <c r="EQ6" s="386"/>
      <c r="ER6" s="386"/>
      <c r="ES6" s="386"/>
      <c r="ET6" s="386"/>
      <c r="EU6" s="386"/>
      <c r="EV6" s="386"/>
      <c r="EW6" s="386"/>
      <c r="EX6" s="386"/>
      <c r="EY6" s="386"/>
      <c r="EZ6" s="386"/>
      <c r="FA6" s="386"/>
      <c r="FB6" s="386"/>
      <c r="FC6" s="386"/>
      <c r="FD6" s="386"/>
      <c r="FE6" s="386"/>
      <c r="FF6" s="386"/>
      <c r="FG6" s="386"/>
      <c r="FH6" s="386"/>
      <c r="FI6" s="386"/>
      <c r="FJ6" s="386"/>
      <c r="FK6" s="386"/>
      <c r="FL6" s="386"/>
      <c r="FM6" s="386"/>
      <c r="FN6" s="386"/>
      <c r="FO6" s="386"/>
      <c r="FP6" s="386"/>
      <c r="FQ6" s="386"/>
      <c r="FR6" s="386"/>
      <c r="FS6" s="386"/>
      <c r="FT6" s="386"/>
      <c r="FU6" s="386"/>
      <c r="FV6" s="386"/>
      <c r="FW6" s="386"/>
      <c r="FX6" s="386"/>
      <c r="FY6" s="386"/>
      <c r="FZ6" s="386"/>
      <c r="GA6" s="386"/>
      <c r="GB6" s="386"/>
      <c r="GC6" s="386"/>
      <c r="GD6" s="386"/>
      <c r="GE6" s="386"/>
      <c r="GF6" s="386"/>
      <c r="GG6" s="386"/>
      <c r="GH6" s="386"/>
      <c r="GI6" s="386"/>
      <c r="GJ6" s="386"/>
      <c r="GK6" s="386"/>
      <c r="GL6" s="386"/>
      <c r="GM6" s="386"/>
      <c r="GN6" s="386"/>
      <c r="GO6" s="386"/>
      <c r="GP6" s="386"/>
      <c r="GQ6" s="386"/>
      <c r="GR6" s="386"/>
      <c r="GS6" s="386"/>
      <c r="GT6" s="386"/>
      <c r="GU6" s="386"/>
      <c r="GV6" s="386"/>
      <c r="GW6" s="386"/>
      <c r="GX6" s="386"/>
      <c r="GY6" s="386"/>
      <c r="GZ6" s="386"/>
      <c r="HA6" s="386"/>
      <c r="HB6" s="386"/>
      <c r="HC6" s="386"/>
      <c r="HD6" s="386"/>
      <c r="HE6" s="386"/>
      <c r="HF6" s="386"/>
      <c r="HG6" s="386"/>
      <c r="HH6" s="386"/>
      <c r="HI6" s="386"/>
      <c r="HJ6" s="386"/>
      <c r="HK6" s="386"/>
      <c r="HL6" s="386"/>
      <c r="HM6" s="386"/>
      <c r="HN6" s="386"/>
      <c r="HO6" s="386"/>
      <c r="HP6" s="386"/>
      <c r="HQ6" s="386"/>
      <c r="HR6" s="386"/>
      <c r="HS6" s="386"/>
      <c r="HT6" s="386"/>
      <c r="HU6" s="386"/>
      <c r="HV6" s="386"/>
      <c r="HW6" s="386"/>
      <c r="HX6" s="386"/>
      <c r="HY6" s="386"/>
      <c r="HZ6" s="386"/>
      <c r="IA6" s="386"/>
      <c r="IB6" s="386"/>
      <c r="IC6" s="386"/>
      <c r="ID6" s="386"/>
      <c r="IE6" s="386"/>
      <c r="IF6" s="386"/>
      <c r="IG6" s="386"/>
      <c r="IH6" s="386"/>
      <c r="II6" s="386"/>
      <c r="IJ6" s="386"/>
      <c r="IK6" s="386"/>
      <c r="IL6" s="386"/>
      <c r="IM6" s="386"/>
      <c r="IN6" s="386"/>
      <c r="IO6" s="386"/>
      <c r="IP6" s="386"/>
      <c r="IQ6" s="386"/>
      <c r="IR6" s="386"/>
      <c r="IS6" s="386"/>
      <c r="IT6" s="386"/>
      <c r="IU6" s="386"/>
      <c r="IV6" s="386"/>
      <c r="IW6" s="386"/>
      <c r="IX6" s="386"/>
      <c r="IY6" s="386"/>
      <c r="IZ6" s="386"/>
    </row>
    <row r="7" s="378" customFormat="1" ht="20" customHeight="1" spans="1:260">
      <c r="A7" s="398" t="s">
        <v>194</v>
      </c>
      <c r="B7" s="64">
        <v>14774</v>
      </c>
      <c r="C7" s="64"/>
      <c r="D7" s="64"/>
      <c r="E7" s="64"/>
      <c r="F7" s="395"/>
      <c r="G7" s="399"/>
      <c r="H7" s="395">
        <f t="shared" si="2"/>
        <v>-100</v>
      </c>
      <c r="I7" s="396">
        <f t="shared" si="3"/>
        <v>-14774</v>
      </c>
      <c r="J7" s="424"/>
      <c r="K7" s="421" t="s">
        <v>172</v>
      </c>
      <c r="L7" s="64">
        <v>285999</v>
      </c>
      <c r="M7" s="64">
        <v>297148</v>
      </c>
      <c r="N7" s="64">
        <v>931092</v>
      </c>
      <c r="O7" s="64">
        <v>720382</v>
      </c>
      <c r="P7" s="395">
        <f t="shared" ref="P5:P9" si="7">+O7/N7*100</f>
        <v>77.3695832420427</v>
      </c>
      <c r="Q7" s="23">
        <f t="shared" si="4"/>
        <v>-210710</v>
      </c>
      <c r="R7" s="395">
        <f t="shared" si="5"/>
        <v>151.882698890556</v>
      </c>
      <c r="S7" s="23">
        <f t="shared" si="6"/>
        <v>434383</v>
      </c>
      <c r="T7" s="436"/>
      <c r="U7" s="386"/>
      <c r="V7" s="386"/>
      <c r="W7" s="386"/>
      <c r="X7" s="386"/>
      <c r="Y7" s="386"/>
      <c r="Z7" s="386"/>
      <c r="AA7" s="386"/>
      <c r="AB7" s="386"/>
      <c r="AC7" s="386"/>
      <c r="AD7" s="386"/>
      <c r="AE7" s="386"/>
      <c r="AF7" s="386"/>
      <c r="AG7" s="386"/>
      <c r="AH7" s="386"/>
      <c r="AI7" s="386"/>
      <c r="AJ7" s="386"/>
      <c r="AK7" s="386"/>
      <c r="AL7" s="386"/>
      <c r="AM7" s="386"/>
      <c r="AN7" s="386"/>
      <c r="AO7" s="386"/>
      <c r="AP7" s="386"/>
      <c r="AQ7" s="386"/>
      <c r="AR7" s="386"/>
      <c r="AS7" s="386"/>
      <c r="AT7" s="386"/>
      <c r="AU7" s="386"/>
      <c r="AV7" s="386"/>
      <c r="AW7" s="386"/>
      <c r="AX7" s="386"/>
      <c r="AY7" s="386"/>
      <c r="AZ7" s="386"/>
      <c r="BA7" s="386"/>
      <c r="BB7" s="386"/>
      <c r="BC7" s="386"/>
      <c r="BD7" s="386"/>
      <c r="BE7" s="386"/>
      <c r="BF7" s="386"/>
      <c r="BG7" s="386"/>
      <c r="BH7" s="386"/>
      <c r="BI7" s="386"/>
      <c r="BJ7" s="386"/>
      <c r="BK7" s="386"/>
      <c r="BL7" s="386"/>
      <c r="BM7" s="386"/>
      <c r="BN7" s="386"/>
      <c r="BO7" s="386"/>
      <c r="BP7" s="386"/>
      <c r="BQ7" s="386"/>
      <c r="BR7" s="386"/>
      <c r="BS7" s="386"/>
      <c r="BT7" s="386"/>
      <c r="BU7" s="386"/>
      <c r="BV7" s="386"/>
      <c r="BW7" s="386"/>
      <c r="BX7" s="386"/>
      <c r="BY7" s="386"/>
      <c r="BZ7" s="386"/>
      <c r="CA7" s="386"/>
      <c r="CB7" s="386"/>
      <c r="CC7" s="386"/>
      <c r="CD7" s="386"/>
      <c r="CE7" s="386"/>
      <c r="CF7" s="386"/>
      <c r="CG7" s="386"/>
      <c r="CH7" s="386"/>
      <c r="CI7" s="386"/>
      <c r="CJ7" s="386"/>
      <c r="CK7" s="386"/>
      <c r="CL7" s="386"/>
      <c r="CM7" s="386"/>
      <c r="CN7" s="386"/>
      <c r="CO7" s="386"/>
      <c r="CP7" s="386"/>
      <c r="CQ7" s="386"/>
      <c r="CR7" s="386"/>
      <c r="CS7" s="386"/>
      <c r="CT7" s="386"/>
      <c r="CU7" s="386"/>
      <c r="CV7" s="386"/>
      <c r="CW7" s="386"/>
      <c r="CX7" s="386"/>
      <c r="CY7" s="386"/>
      <c r="CZ7" s="386"/>
      <c r="DA7" s="386"/>
      <c r="DB7" s="386"/>
      <c r="DC7" s="386"/>
      <c r="DD7" s="386"/>
      <c r="DE7" s="386"/>
      <c r="DF7" s="386"/>
      <c r="DG7" s="386"/>
      <c r="DH7" s="386"/>
      <c r="DI7" s="386"/>
      <c r="DJ7" s="386"/>
      <c r="DK7" s="386"/>
      <c r="DL7" s="386"/>
      <c r="DM7" s="386"/>
      <c r="DN7" s="386"/>
      <c r="DO7" s="386"/>
      <c r="DP7" s="386"/>
      <c r="DQ7" s="386"/>
      <c r="DR7" s="386"/>
      <c r="DS7" s="386"/>
      <c r="DT7" s="386"/>
      <c r="DU7" s="386"/>
      <c r="DV7" s="386"/>
      <c r="DW7" s="386"/>
      <c r="DX7" s="386"/>
      <c r="DY7" s="386"/>
      <c r="DZ7" s="386"/>
      <c r="EA7" s="386"/>
      <c r="EB7" s="386"/>
      <c r="EC7" s="386"/>
      <c r="ED7" s="386"/>
      <c r="EE7" s="386"/>
      <c r="EF7" s="386"/>
      <c r="EG7" s="386"/>
      <c r="EH7" s="386"/>
      <c r="EI7" s="386"/>
      <c r="EJ7" s="386"/>
      <c r="EK7" s="386"/>
      <c r="EL7" s="386"/>
      <c r="EM7" s="386"/>
      <c r="EN7" s="386"/>
      <c r="EO7" s="386"/>
      <c r="EP7" s="386"/>
      <c r="EQ7" s="386"/>
      <c r="ER7" s="386"/>
      <c r="ES7" s="386"/>
      <c r="ET7" s="386"/>
      <c r="EU7" s="386"/>
      <c r="EV7" s="386"/>
      <c r="EW7" s="386"/>
      <c r="EX7" s="386"/>
      <c r="EY7" s="386"/>
      <c r="EZ7" s="386"/>
      <c r="FA7" s="386"/>
      <c r="FB7" s="386"/>
      <c r="FC7" s="386"/>
      <c r="FD7" s="386"/>
      <c r="FE7" s="386"/>
      <c r="FF7" s="386"/>
      <c r="FG7" s="386"/>
      <c r="FH7" s="386"/>
      <c r="FI7" s="386"/>
      <c r="FJ7" s="386"/>
      <c r="FK7" s="386"/>
      <c r="FL7" s="386"/>
      <c r="FM7" s="386"/>
      <c r="FN7" s="386"/>
      <c r="FO7" s="386"/>
      <c r="FP7" s="386"/>
      <c r="FQ7" s="386"/>
      <c r="FR7" s="386"/>
      <c r="FS7" s="386"/>
      <c r="FT7" s="386"/>
      <c r="FU7" s="386"/>
      <c r="FV7" s="386"/>
      <c r="FW7" s="386"/>
      <c r="FX7" s="386"/>
      <c r="FY7" s="386"/>
      <c r="FZ7" s="386"/>
      <c r="GA7" s="386"/>
      <c r="GB7" s="386"/>
      <c r="GC7" s="386"/>
      <c r="GD7" s="386"/>
      <c r="GE7" s="386"/>
      <c r="GF7" s="386"/>
      <c r="GG7" s="386"/>
      <c r="GH7" s="386"/>
      <c r="GI7" s="386"/>
      <c r="GJ7" s="386"/>
      <c r="GK7" s="386"/>
      <c r="GL7" s="386"/>
      <c r="GM7" s="386"/>
      <c r="GN7" s="386"/>
      <c r="GO7" s="386"/>
      <c r="GP7" s="386"/>
      <c r="GQ7" s="386"/>
      <c r="GR7" s="386"/>
      <c r="GS7" s="386"/>
      <c r="GT7" s="386"/>
      <c r="GU7" s="386"/>
      <c r="GV7" s="386"/>
      <c r="GW7" s="386"/>
      <c r="GX7" s="386"/>
      <c r="GY7" s="386"/>
      <c r="GZ7" s="386"/>
      <c r="HA7" s="386"/>
      <c r="HB7" s="386"/>
      <c r="HC7" s="386"/>
      <c r="HD7" s="386"/>
      <c r="HE7" s="386"/>
      <c r="HF7" s="386"/>
      <c r="HG7" s="386"/>
      <c r="HH7" s="386"/>
      <c r="HI7" s="386"/>
      <c r="HJ7" s="386"/>
      <c r="HK7" s="386"/>
      <c r="HL7" s="386"/>
      <c r="HM7" s="386"/>
      <c r="HN7" s="386"/>
      <c r="HO7" s="386"/>
      <c r="HP7" s="386"/>
      <c r="HQ7" s="386"/>
      <c r="HR7" s="386"/>
      <c r="HS7" s="386"/>
      <c r="HT7" s="386"/>
      <c r="HU7" s="386"/>
      <c r="HV7" s="386"/>
      <c r="HW7" s="386"/>
      <c r="HX7" s="386"/>
      <c r="HY7" s="386"/>
      <c r="HZ7" s="386"/>
      <c r="IA7" s="386"/>
      <c r="IB7" s="386"/>
      <c r="IC7" s="386"/>
      <c r="ID7" s="386"/>
      <c r="IE7" s="386"/>
      <c r="IF7" s="386"/>
      <c r="IG7" s="386"/>
      <c r="IH7" s="386"/>
      <c r="II7" s="386"/>
      <c r="IJ7" s="386"/>
      <c r="IK7" s="386"/>
      <c r="IL7" s="386"/>
      <c r="IM7" s="386"/>
      <c r="IN7" s="386"/>
      <c r="IO7" s="386"/>
      <c r="IP7" s="386"/>
      <c r="IQ7" s="386"/>
      <c r="IR7" s="386"/>
      <c r="IS7" s="386"/>
      <c r="IT7" s="386"/>
      <c r="IU7" s="386"/>
      <c r="IV7" s="386"/>
      <c r="IW7" s="386"/>
      <c r="IX7" s="386"/>
      <c r="IY7" s="386"/>
      <c r="IZ7" s="386"/>
    </row>
    <row r="8" s="378" customFormat="1" ht="20" customHeight="1" spans="1:260">
      <c r="A8" s="398" t="s">
        <v>195</v>
      </c>
      <c r="B8" s="64">
        <v>941</v>
      </c>
      <c r="C8" s="64"/>
      <c r="D8" s="64"/>
      <c r="E8" s="64">
        <v>7</v>
      </c>
      <c r="F8" s="395"/>
      <c r="G8" s="396">
        <f t="shared" si="1"/>
        <v>7</v>
      </c>
      <c r="H8" s="395">
        <f t="shared" si="2"/>
        <v>-99.2561105207226</v>
      </c>
      <c r="I8" s="396">
        <f t="shared" si="3"/>
        <v>-934</v>
      </c>
      <c r="J8" s="424"/>
      <c r="K8" s="421" t="s">
        <v>174</v>
      </c>
      <c r="L8" s="422"/>
      <c r="M8" s="422"/>
      <c r="N8" s="422"/>
      <c r="O8" s="422"/>
      <c r="P8" s="395"/>
      <c r="Q8" s="25"/>
      <c r="R8" s="395"/>
      <c r="S8" s="25"/>
      <c r="T8" s="436"/>
      <c r="U8" s="386"/>
      <c r="V8" s="386"/>
      <c r="W8" s="386"/>
      <c r="X8" s="386"/>
      <c r="Y8" s="386"/>
      <c r="Z8" s="386"/>
      <c r="AA8" s="386"/>
      <c r="AB8" s="386"/>
      <c r="AC8" s="386"/>
      <c r="AD8" s="386"/>
      <c r="AE8" s="386"/>
      <c r="AF8" s="386"/>
      <c r="AG8" s="386"/>
      <c r="AH8" s="386"/>
      <c r="AI8" s="386"/>
      <c r="AJ8" s="386"/>
      <c r="AK8" s="386"/>
      <c r="AL8" s="386"/>
      <c r="AM8" s="386"/>
      <c r="AN8" s="386"/>
      <c r="AO8" s="386"/>
      <c r="AP8" s="386"/>
      <c r="AQ8" s="386"/>
      <c r="AR8" s="386"/>
      <c r="AS8" s="386"/>
      <c r="AT8" s="386"/>
      <c r="AU8" s="386"/>
      <c r="AV8" s="386"/>
      <c r="AW8" s="386"/>
      <c r="AX8" s="386"/>
      <c r="AY8" s="386"/>
      <c r="AZ8" s="386"/>
      <c r="BA8" s="386"/>
      <c r="BB8" s="386"/>
      <c r="BC8" s="386"/>
      <c r="BD8" s="386"/>
      <c r="BE8" s="386"/>
      <c r="BF8" s="386"/>
      <c r="BG8" s="386"/>
      <c r="BH8" s="386"/>
      <c r="BI8" s="386"/>
      <c r="BJ8" s="386"/>
      <c r="BK8" s="386"/>
      <c r="BL8" s="386"/>
      <c r="BM8" s="386"/>
      <c r="BN8" s="386"/>
      <c r="BO8" s="386"/>
      <c r="BP8" s="386"/>
      <c r="BQ8" s="386"/>
      <c r="BR8" s="386"/>
      <c r="BS8" s="386"/>
      <c r="BT8" s="386"/>
      <c r="BU8" s="386"/>
      <c r="BV8" s="386"/>
      <c r="BW8" s="386"/>
      <c r="BX8" s="386"/>
      <c r="BY8" s="386"/>
      <c r="BZ8" s="386"/>
      <c r="CA8" s="386"/>
      <c r="CB8" s="386"/>
      <c r="CC8" s="386"/>
      <c r="CD8" s="386"/>
      <c r="CE8" s="386"/>
      <c r="CF8" s="386"/>
      <c r="CG8" s="386"/>
      <c r="CH8" s="386"/>
      <c r="CI8" s="386"/>
      <c r="CJ8" s="386"/>
      <c r="CK8" s="386"/>
      <c r="CL8" s="386"/>
      <c r="CM8" s="386"/>
      <c r="CN8" s="386"/>
      <c r="CO8" s="386"/>
      <c r="CP8" s="386"/>
      <c r="CQ8" s="386"/>
      <c r="CR8" s="386"/>
      <c r="CS8" s="386"/>
      <c r="CT8" s="386"/>
      <c r="CU8" s="386"/>
      <c r="CV8" s="386"/>
      <c r="CW8" s="386"/>
      <c r="CX8" s="386"/>
      <c r="CY8" s="386"/>
      <c r="CZ8" s="386"/>
      <c r="DA8" s="386"/>
      <c r="DB8" s="386"/>
      <c r="DC8" s="386"/>
      <c r="DD8" s="386"/>
      <c r="DE8" s="386"/>
      <c r="DF8" s="386"/>
      <c r="DG8" s="386"/>
      <c r="DH8" s="386"/>
      <c r="DI8" s="386"/>
      <c r="DJ8" s="386"/>
      <c r="DK8" s="386"/>
      <c r="DL8" s="386"/>
      <c r="DM8" s="386"/>
      <c r="DN8" s="386"/>
      <c r="DO8" s="386"/>
      <c r="DP8" s="386"/>
      <c r="DQ8" s="386"/>
      <c r="DR8" s="386"/>
      <c r="DS8" s="386"/>
      <c r="DT8" s="386"/>
      <c r="DU8" s="386"/>
      <c r="DV8" s="386"/>
      <c r="DW8" s="386"/>
      <c r="DX8" s="386"/>
      <c r="DY8" s="386"/>
      <c r="DZ8" s="386"/>
      <c r="EA8" s="386"/>
      <c r="EB8" s="386"/>
      <c r="EC8" s="386"/>
      <c r="ED8" s="386"/>
      <c r="EE8" s="386"/>
      <c r="EF8" s="386"/>
      <c r="EG8" s="386"/>
      <c r="EH8" s="386"/>
      <c r="EI8" s="386"/>
      <c r="EJ8" s="386"/>
      <c r="EK8" s="386"/>
      <c r="EL8" s="386"/>
      <c r="EM8" s="386"/>
      <c r="EN8" s="386"/>
      <c r="EO8" s="386"/>
      <c r="EP8" s="386"/>
      <c r="EQ8" s="386"/>
      <c r="ER8" s="386"/>
      <c r="ES8" s="386"/>
      <c r="ET8" s="386"/>
      <c r="EU8" s="386"/>
      <c r="EV8" s="386"/>
      <c r="EW8" s="386"/>
      <c r="EX8" s="386"/>
      <c r="EY8" s="386"/>
      <c r="EZ8" s="386"/>
      <c r="FA8" s="386"/>
      <c r="FB8" s="386"/>
      <c r="FC8" s="386"/>
      <c r="FD8" s="386"/>
      <c r="FE8" s="386"/>
      <c r="FF8" s="386"/>
      <c r="FG8" s="386"/>
      <c r="FH8" s="386"/>
      <c r="FI8" s="386"/>
      <c r="FJ8" s="386"/>
      <c r="FK8" s="386"/>
      <c r="FL8" s="386"/>
      <c r="FM8" s="386"/>
      <c r="FN8" s="386"/>
      <c r="FO8" s="386"/>
      <c r="FP8" s="386"/>
      <c r="FQ8" s="386"/>
      <c r="FR8" s="386"/>
      <c r="FS8" s="386"/>
      <c r="FT8" s="386"/>
      <c r="FU8" s="386"/>
      <c r="FV8" s="386"/>
      <c r="FW8" s="386"/>
      <c r="FX8" s="386"/>
      <c r="FY8" s="386"/>
      <c r="FZ8" s="386"/>
      <c r="GA8" s="386"/>
      <c r="GB8" s="386"/>
      <c r="GC8" s="386"/>
      <c r="GD8" s="386"/>
      <c r="GE8" s="386"/>
      <c r="GF8" s="386"/>
      <c r="GG8" s="386"/>
      <c r="GH8" s="386"/>
      <c r="GI8" s="386"/>
      <c r="GJ8" s="386"/>
      <c r="GK8" s="386"/>
      <c r="GL8" s="386"/>
      <c r="GM8" s="386"/>
      <c r="GN8" s="386"/>
      <c r="GO8" s="386"/>
      <c r="GP8" s="386"/>
      <c r="GQ8" s="386"/>
      <c r="GR8" s="386"/>
      <c r="GS8" s="386"/>
      <c r="GT8" s="386"/>
      <c r="GU8" s="386"/>
      <c r="GV8" s="386"/>
      <c r="GW8" s="386"/>
      <c r="GX8" s="386"/>
      <c r="GY8" s="386"/>
      <c r="GZ8" s="386"/>
      <c r="HA8" s="386"/>
      <c r="HB8" s="386"/>
      <c r="HC8" s="386"/>
      <c r="HD8" s="386"/>
      <c r="HE8" s="386"/>
      <c r="HF8" s="386"/>
      <c r="HG8" s="386"/>
      <c r="HH8" s="386"/>
      <c r="HI8" s="386"/>
      <c r="HJ8" s="386"/>
      <c r="HK8" s="386"/>
      <c r="HL8" s="386"/>
      <c r="HM8" s="386"/>
      <c r="HN8" s="386"/>
      <c r="HO8" s="386"/>
      <c r="HP8" s="386"/>
      <c r="HQ8" s="386"/>
      <c r="HR8" s="386"/>
      <c r="HS8" s="386"/>
      <c r="HT8" s="386"/>
      <c r="HU8" s="386"/>
      <c r="HV8" s="386"/>
      <c r="HW8" s="386"/>
      <c r="HX8" s="386"/>
      <c r="HY8" s="386"/>
      <c r="HZ8" s="386"/>
      <c r="IA8" s="386"/>
      <c r="IB8" s="386"/>
      <c r="IC8" s="386"/>
      <c r="ID8" s="386"/>
      <c r="IE8" s="386"/>
      <c r="IF8" s="386"/>
      <c r="IG8" s="386"/>
      <c r="IH8" s="386"/>
      <c r="II8" s="386"/>
      <c r="IJ8" s="386"/>
      <c r="IK8" s="386"/>
      <c r="IL8" s="386"/>
      <c r="IM8" s="386"/>
      <c r="IN8" s="386"/>
      <c r="IO8" s="386"/>
      <c r="IP8" s="386"/>
      <c r="IQ8" s="386"/>
      <c r="IR8" s="386"/>
      <c r="IS8" s="386"/>
      <c r="IT8" s="386"/>
      <c r="IU8" s="386"/>
      <c r="IV8" s="386"/>
      <c r="IW8" s="386"/>
      <c r="IX8" s="386"/>
      <c r="IY8" s="386"/>
      <c r="IZ8" s="386"/>
    </row>
    <row r="9" s="378" customFormat="1" ht="20" customHeight="1" spans="1:260">
      <c r="A9" s="400" t="s">
        <v>196</v>
      </c>
      <c r="B9" s="64">
        <v>30275</v>
      </c>
      <c r="C9" s="64">
        <v>18430</v>
      </c>
      <c r="D9" s="64">
        <v>41830</v>
      </c>
      <c r="E9" s="64">
        <v>46045</v>
      </c>
      <c r="F9" s="395">
        <f t="shared" si="0"/>
        <v>110.076500119531</v>
      </c>
      <c r="G9" s="396">
        <f t="shared" si="1"/>
        <v>4215</v>
      </c>
      <c r="H9" s="395">
        <f t="shared" si="2"/>
        <v>52.0891824938068</v>
      </c>
      <c r="I9" s="396">
        <f t="shared" si="3"/>
        <v>15770</v>
      </c>
      <c r="J9" s="424"/>
      <c r="K9" s="421" t="s">
        <v>176</v>
      </c>
      <c r="L9" s="64">
        <v>16541</v>
      </c>
      <c r="M9" s="64">
        <v>17925</v>
      </c>
      <c r="N9" s="64">
        <v>17053</v>
      </c>
      <c r="O9" s="64">
        <v>17966</v>
      </c>
      <c r="P9" s="395">
        <f t="shared" si="7"/>
        <v>105.353896675072</v>
      </c>
      <c r="Q9" s="23">
        <f t="shared" si="4"/>
        <v>913</v>
      </c>
      <c r="R9" s="395">
        <f t="shared" ref="R9:R13" si="8">O9/L9*100-100</f>
        <v>8.61495677407653</v>
      </c>
      <c r="S9" s="23">
        <f t="shared" si="6"/>
        <v>1425</v>
      </c>
      <c r="T9" s="436"/>
      <c r="U9" s="386"/>
      <c r="V9" s="386"/>
      <c r="W9" s="386"/>
      <c r="X9" s="386"/>
      <c r="Y9" s="386"/>
      <c r="Z9" s="386"/>
      <c r="AA9" s="386"/>
      <c r="AB9" s="386"/>
      <c r="AC9" s="386"/>
      <c r="AD9" s="386"/>
      <c r="AE9" s="386"/>
      <c r="AF9" s="386"/>
      <c r="AG9" s="386"/>
      <c r="AH9" s="386"/>
      <c r="AI9" s="386"/>
      <c r="AJ9" s="386"/>
      <c r="AK9" s="386"/>
      <c r="AL9" s="386"/>
      <c r="AM9" s="386"/>
      <c r="AN9" s="386"/>
      <c r="AO9" s="386"/>
      <c r="AP9" s="386"/>
      <c r="AQ9" s="386"/>
      <c r="AR9" s="386"/>
      <c r="AS9" s="386"/>
      <c r="AT9" s="386"/>
      <c r="AU9" s="386"/>
      <c r="AV9" s="386"/>
      <c r="AW9" s="386"/>
      <c r="AX9" s="386"/>
      <c r="AY9" s="386"/>
      <c r="AZ9" s="386"/>
      <c r="BA9" s="386"/>
      <c r="BB9" s="386"/>
      <c r="BC9" s="386"/>
      <c r="BD9" s="386"/>
      <c r="BE9" s="386"/>
      <c r="BF9" s="386"/>
      <c r="BG9" s="386"/>
      <c r="BH9" s="386"/>
      <c r="BI9" s="386"/>
      <c r="BJ9" s="386"/>
      <c r="BK9" s="386"/>
      <c r="BL9" s="386"/>
      <c r="BM9" s="386"/>
      <c r="BN9" s="386"/>
      <c r="BO9" s="386"/>
      <c r="BP9" s="386"/>
      <c r="BQ9" s="386"/>
      <c r="BR9" s="386"/>
      <c r="BS9" s="386"/>
      <c r="BT9" s="386"/>
      <c r="BU9" s="386"/>
      <c r="BV9" s="386"/>
      <c r="BW9" s="386"/>
      <c r="BX9" s="386"/>
      <c r="BY9" s="386"/>
      <c r="BZ9" s="386"/>
      <c r="CA9" s="386"/>
      <c r="CB9" s="386"/>
      <c r="CC9" s="386"/>
      <c r="CD9" s="386"/>
      <c r="CE9" s="386"/>
      <c r="CF9" s="386"/>
      <c r="CG9" s="386"/>
      <c r="CH9" s="386"/>
      <c r="CI9" s="386"/>
      <c r="CJ9" s="386"/>
      <c r="CK9" s="386"/>
      <c r="CL9" s="386"/>
      <c r="CM9" s="386"/>
      <c r="CN9" s="386"/>
      <c r="CO9" s="386"/>
      <c r="CP9" s="386"/>
      <c r="CQ9" s="386"/>
      <c r="CR9" s="386"/>
      <c r="CS9" s="386"/>
      <c r="CT9" s="386"/>
      <c r="CU9" s="386"/>
      <c r="CV9" s="386"/>
      <c r="CW9" s="386"/>
      <c r="CX9" s="386"/>
      <c r="CY9" s="386"/>
      <c r="CZ9" s="386"/>
      <c r="DA9" s="386"/>
      <c r="DB9" s="386"/>
      <c r="DC9" s="386"/>
      <c r="DD9" s="386"/>
      <c r="DE9" s="386"/>
      <c r="DF9" s="386"/>
      <c r="DG9" s="386"/>
      <c r="DH9" s="386"/>
      <c r="DI9" s="386"/>
      <c r="DJ9" s="386"/>
      <c r="DK9" s="386"/>
      <c r="DL9" s="386"/>
      <c r="DM9" s="386"/>
      <c r="DN9" s="386"/>
      <c r="DO9" s="386"/>
      <c r="DP9" s="386"/>
      <c r="DQ9" s="386"/>
      <c r="DR9" s="386"/>
      <c r="DS9" s="386"/>
      <c r="DT9" s="386"/>
      <c r="DU9" s="386"/>
      <c r="DV9" s="386"/>
      <c r="DW9" s="386"/>
      <c r="DX9" s="386"/>
      <c r="DY9" s="386"/>
      <c r="DZ9" s="386"/>
      <c r="EA9" s="386"/>
      <c r="EB9" s="386"/>
      <c r="EC9" s="386"/>
      <c r="ED9" s="386"/>
      <c r="EE9" s="386"/>
      <c r="EF9" s="386"/>
      <c r="EG9" s="386"/>
      <c r="EH9" s="386"/>
      <c r="EI9" s="386"/>
      <c r="EJ9" s="386"/>
      <c r="EK9" s="386"/>
      <c r="EL9" s="386"/>
      <c r="EM9" s="386"/>
      <c r="EN9" s="386"/>
      <c r="EO9" s="386"/>
      <c r="EP9" s="386"/>
      <c r="EQ9" s="386"/>
      <c r="ER9" s="386"/>
      <c r="ES9" s="386"/>
      <c r="ET9" s="386"/>
      <c r="EU9" s="386"/>
      <c r="EV9" s="386"/>
      <c r="EW9" s="386"/>
      <c r="EX9" s="386"/>
      <c r="EY9" s="386"/>
      <c r="EZ9" s="386"/>
      <c r="FA9" s="386"/>
      <c r="FB9" s="386"/>
      <c r="FC9" s="386"/>
      <c r="FD9" s="386"/>
      <c r="FE9" s="386"/>
      <c r="FF9" s="386"/>
      <c r="FG9" s="386"/>
      <c r="FH9" s="386"/>
      <c r="FI9" s="386"/>
      <c r="FJ9" s="386"/>
      <c r="FK9" s="386"/>
      <c r="FL9" s="386"/>
      <c r="FM9" s="386"/>
      <c r="FN9" s="386"/>
      <c r="FO9" s="386"/>
      <c r="FP9" s="386"/>
      <c r="FQ9" s="386"/>
      <c r="FR9" s="386"/>
      <c r="FS9" s="386"/>
      <c r="FT9" s="386"/>
      <c r="FU9" s="386"/>
      <c r="FV9" s="386"/>
      <c r="FW9" s="386"/>
      <c r="FX9" s="386"/>
      <c r="FY9" s="386"/>
      <c r="FZ9" s="386"/>
      <c r="GA9" s="386"/>
      <c r="GB9" s="386"/>
      <c r="GC9" s="386"/>
      <c r="GD9" s="386"/>
      <c r="GE9" s="386"/>
      <c r="GF9" s="386"/>
      <c r="GG9" s="386"/>
      <c r="GH9" s="386"/>
      <c r="GI9" s="386"/>
      <c r="GJ9" s="386"/>
      <c r="GK9" s="386"/>
      <c r="GL9" s="386"/>
      <c r="GM9" s="386"/>
      <c r="GN9" s="386"/>
      <c r="GO9" s="386"/>
      <c r="GP9" s="386"/>
      <c r="GQ9" s="386"/>
      <c r="GR9" s="386"/>
      <c r="GS9" s="386"/>
      <c r="GT9" s="386"/>
      <c r="GU9" s="386"/>
      <c r="GV9" s="386"/>
      <c r="GW9" s="386"/>
      <c r="GX9" s="386"/>
      <c r="GY9" s="386"/>
      <c r="GZ9" s="386"/>
      <c r="HA9" s="386"/>
      <c r="HB9" s="386"/>
      <c r="HC9" s="386"/>
      <c r="HD9" s="386"/>
      <c r="HE9" s="386"/>
      <c r="HF9" s="386"/>
      <c r="HG9" s="386"/>
      <c r="HH9" s="386"/>
      <c r="HI9" s="386"/>
      <c r="HJ9" s="386"/>
      <c r="HK9" s="386"/>
      <c r="HL9" s="386"/>
      <c r="HM9" s="386"/>
      <c r="HN9" s="386"/>
      <c r="HO9" s="386"/>
      <c r="HP9" s="386"/>
      <c r="HQ9" s="386"/>
      <c r="HR9" s="386"/>
      <c r="HS9" s="386"/>
      <c r="HT9" s="386"/>
      <c r="HU9" s="386"/>
      <c r="HV9" s="386"/>
      <c r="HW9" s="386"/>
      <c r="HX9" s="386"/>
      <c r="HY9" s="386"/>
      <c r="HZ9" s="386"/>
      <c r="IA9" s="386"/>
      <c r="IB9" s="386"/>
      <c r="IC9" s="386"/>
      <c r="ID9" s="386"/>
      <c r="IE9" s="386"/>
      <c r="IF9" s="386"/>
      <c r="IG9" s="386"/>
      <c r="IH9" s="386"/>
      <c r="II9" s="386"/>
      <c r="IJ9" s="386"/>
      <c r="IK9" s="386"/>
      <c r="IL9" s="386"/>
      <c r="IM9" s="386"/>
      <c r="IN9" s="386"/>
      <c r="IO9" s="386"/>
      <c r="IP9" s="386"/>
      <c r="IQ9" s="386"/>
      <c r="IR9" s="386"/>
      <c r="IS9" s="386"/>
      <c r="IT9" s="386"/>
      <c r="IU9" s="386"/>
      <c r="IV9" s="386"/>
      <c r="IW9" s="386"/>
      <c r="IX9" s="386"/>
      <c r="IY9" s="386"/>
      <c r="IZ9" s="386"/>
    </row>
    <row r="10" s="378" customFormat="1" ht="20" customHeight="1" spans="1:260">
      <c r="A10" s="398" t="s">
        <v>197</v>
      </c>
      <c r="B10" s="64">
        <v>14939</v>
      </c>
      <c r="C10" s="64">
        <v>15520</v>
      </c>
      <c r="D10" s="64">
        <v>15520</v>
      </c>
      <c r="E10" s="64">
        <v>16814</v>
      </c>
      <c r="F10" s="395">
        <f t="shared" si="0"/>
        <v>108.337628865979</v>
      </c>
      <c r="G10" s="396">
        <f t="shared" si="1"/>
        <v>1294</v>
      </c>
      <c r="H10" s="395">
        <f t="shared" si="2"/>
        <v>12.5510408996586</v>
      </c>
      <c r="I10" s="396">
        <f t="shared" si="3"/>
        <v>1875</v>
      </c>
      <c r="J10" s="424"/>
      <c r="K10" s="421" t="s">
        <v>178</v>
      </c>
      <c r="L10" s="422"/>
      <c r="M10" s="422"/>
      <c r="N10" s="422"/>
      <c r="O10" s="422"/>
      <c r="P10" s="395"/>
      <c r="Q10" s="25"/>
      <c r="R10" s="395"/>
      <c r="S10" s="25"/>
      <c r="T10" s="436"/>
      <c r="U10" s="386"/>
      <c r="V10" s="386"/>
      <c r="W10" s="386"/>
      <c r="X10" s="386"/>
      <c r="Y10" s="386"/>
      <c r="Z10" s="386"/>
      <c r="AA10" s="386"/>
      <c r="AB10" s="386"/>
      <c r="AC10" s="386"/>
      <c r="AD10" s="386"/>
      <c r="AE10" s="386"/>
      <c r="AF10" s="386"/>
      <c r="AG10" s="386"/>
      <c r="AH10" s="386"/>
      <c r="AI10" s="386"/>
      <c r="AJ10" s="386"/>
      <c r="AK10" s="386"/>
      <c r="AL10" s="386"/>
      <c r="AM10" s="386"/>
      <c r="AN10" s="386"/>
      <c r="AO10" s="386"/>
      <c r="AP10" s="386"/>
      <c r="AQ10" s="386"/>
      <c r="AR10" s="386"/>
      <c r="AS10" s="386"/>
      <c r="AT10" s="386"/>
      <c r="AU10" s="386"/>
      <c r="AV10" s="386"/>
      <c r="AW10" s="386"/>
      <c r="AX10" s="386"/>
      <c r="AY10" s="386"/>
      <c r="AZ10" s="386"/>
      <c r="BA10" s="386"/>
      <c r="BB10" s="386"/>
      <c r="BC10" s="386"/>
      <c r="BD10" s="386"/>
      <c r="BE10" s="386"/>
      <c r="BF10" s="386"/>
      <c r="BG10" s="386"/>
      <c r="BH10" s="386"/>
      <c r="BI10" s="386"/>
      <c r="BJ10" s="386"/>
      <c r="BK10" s="386"/>
      <c r="BL10" s="386"/>
      <c r="BM10" s="386"/>
      <c r="BN10" s="386"/>
      <c r="BO10" s="386"/>
      <c r="BP10" s="386"/>
      <c r="BQ10" s="386"/>
      <c r="BR10" s="386"/>
      <c r="BS10" s="386"/>
      <c r="BT10" s="386"/>
      <c r="BU10" s="386"/>
      <c r="BV10" s="386"/>
      <c r="BW10" s="386"/>
      <c r="BX10" s="386"/>
      <c r="BY10" s="386"/>
      <c r="BZ10" s="386"/>
      <c r="CA10" s="386"/>
      <c r="CB10" s="386"/>
      <c r="CC10" s="386"/>
      <c r="CD10" s="386"/>
      <c r="CE10" s="386"/>
      <c r="CF10" s="386"/>
      <c r="CG10" s="386"/>
      <c r="CH10" s="386"/>
      <c r="CI10" s="386"/>
      <c r="CJ10" s="386"/>
      <c r="CK10" s="386"/>
      <c r="CL10" s="386"/>
      <c r="CM10" s="386"/>
      <c r="CN10" s="386"/>
      <c r="CO10" s="386"/>
      <c r="CP10" s="386"/>
      <c r="CQ10" s="386"/>
      <c r="CR10" s="386"/>
      <c r="CS10" s="386"/>
      <c r="CT10" s="386"/>
      <c r="CU10" s="386"/>
      <c r="CV10" s="386"/>
      <c r="CW10" s="386"/>
      <c r="CX10" s="386"/>
      <c r="CY10" s="386"/>
      <c r="CZ10" s="386"/>
      <c r="DA10" s="386"/>
      <c r="DB10" s="386"/>
      <c r="DC10" s="386"/>
      <c r="DD10" s="386"/>
      <c r="DE10" s="386"/>
      <c r="DF10" s="386"/>
      <c r="DG10" s="386"/>
      <c r="DH10" s="386"/>
      <c r="DI10" s="386"/>
      <c r="DJ10" s="386"/>
      <c r="DK10" s="386"/>
      <c r="DL10" s="386"/>
      <c r="DM10" s="386"/>
      <c r="DN10" s="386"/>
      <c r="DO10" s="386"/>
      <c r="DP10" s="386"/>
      <c r="DQ10" s="386"/>
      <c r="DR10" s="386"/>
      <c r="DS10" s="386"/>
      <c r="DT10" s="386"/>
      <c r="DU10" s="386"/>
      <c r="DV10" s="386"/>
      <c r="DW10" s="386"/>
      <c r="DX10" s="386"/>
      <c r="DY10" s="386"/>
      <c r="DZ10" s="386"/>
      <c r="EA10" s="386"/>
      <c r="EB10" s="386"/>
      <c r="EC10" s="386"/>
      <c r="ED10" s="386"/>
      <c r="EE10" s="386"/>
      <c r="EF10" s="386"/>
      <c r="EG10" s="386"/>
      <c r="EH10" s="386"/>
      <c r="EI10" s="386"/>
      <c r="EJ10" s="386"/>
      <c r="EK10" s="386"/>
      <c r="EL10" s="386"/>
      <c r="EM10" s="386"/>
      <c r="EN10" s="386"/>
      <c r="EO10" s="386"/>
      <c r="EP10" s="386"/>
      <c r="EQ10" s="386"/>
      <c r="ER10" s="386"/>
      <c r="ES10" s="386"/>
      <c r="ET10" s="386"/>
      <c r="EU10" s="386"/>
      <c r="EV10" s="386"/>
      <c r="EW10" s="386"/>
      <c r="EX10" s="386"/>
      <c r="EY10" s="386"/>
      <c r="EZ10" s="386"/>
      <c r="FA10" s="386"/>
      <c r="FB10" s="386"/>
      <c r="FC10" s="386"/>
      <c r="FD10" s="386"/>
      <c r="FE10" s="386"/>
      <c r="FF10" s="386"/>
      <c r="FG10" s="386"/>
      <c r="FH10" s="386"/>
      <c r="FI10" s="386"/>
      <c r="FJ10" s="386"/>
      <c r="FK10" s="386"/>
      <c r="FL10" s="386"/>
      <c r="FM10" s="386"/>
      <c r="FN10" s="386"/>
      <c r="FO10" s="386"/>
      <c r="FP10" s="386"/>
      <c r="FQ10" s="386"/>
      <c r="FR10" s="386"/>
      <c r="FS10" s="386"/>
      <c r="FT10" s="386"/>
      <c r="FU10" s="386"/>
      <c r="FV10" s="386"/>
      <c r="FW10" s="386"/>
      <c r="FX10" s="386"/>
      <c r="FY10" s="386"/>
      <c r="FZ10" s="386"/>
      <c r="GA10" s="386"/>
      <c r="GB10" s="386"/>
      <c r="GC10" s="386"/>
      <c r="GD10" s="386"/>
      <c r="GE10" s="386"/>
      <c r="GF10" s="386"/>
      <c r="GG10" s="386"/>
      <c r="GH10" s="386"/>
      <c r="GI10" s="386"/>
      <c r="GJ10" s="386"/>
      <c r="GK10" s="386"/>
      <c r="GL10" s="386"/>
      <c r="GM10" s="386"/>
      <c r="GN10" s="386"/>
      <c r="GO10" s="386"/>
      <c r="GP10" s="386"/>
      <c r="GQ10" s="386"/>
      <c r="GR10" s="386"/>
      <c r="GS10" s="386"/>
      <c r="GT10" s="386"/>
      <c r="GU10" s="386"/>
      <c r="GV10" s="386"/>
      <c r="GW10" s="386"/>
      <c r="GX10" s="386"/>
      <c r="GY10" s="386"/>
      <c r="GZ10" s="386"/>
      <c r="HA10" s="386"/>
      <c r="HB10" s="386"/>
      <c r="HC10" s="386"/>
      <c r="HD10" s="386"/>
      <c r="HE10" s="386"/>
      <c r="HF10" s="386"/>
      <c r="HG10" s="386"/>
      <c r="HH10" s="386"/>
      <c r="HI10" s="386"/>
      <c r="HJ10" s="386"/>
      <c r="HK10" s="386"/>
      <c r="HL10" s="386"/>
      <c r="HM10" s="386"/>
      <c r="HN10" s="386"/>
      <c r="HO10" s="386"/>
      <c r="HP10" s="386"/>
      <c r="HQ10" s="386"/>
      <c r="HR10" s="386"/>
      <c r="HS10" s="386"/>
      <c r="HT10" s="386"/>
      <c r="HU10" s="386"/>
      <c r="HV10" s="386"/>
      <c r="HW10" s="386"/>
      <c r="HX10" s="386"/>
      <c r="HY10" s="386"/>
      <c r="HZ10" s="386"/>
      <c r="IA10" s="386"/>
      <c r="IB10" s="386"/>
      <c r="IC10" s="386"/>
      <c r="ID10" s="386"/>
      <c r="IE10" s="386"/>
      <c r="IF10" s="386"/>
      <c r="IG10" s="386"/>
      <c r="IH10" s="386"/>
      <c r="II10" s="386"/>
      <c r="IJ10" s="386"/>
      <c r="IK10" s="386"/>
      <c r="IL10" s="386"/>
      <c r="IM10" s="386"/>
      <c r="IN10" s="386"/>
      <c r="IO10" s="386"/>
      <c r="IP10" s="386"/>
      <c r="IQ10" s="386"/>
      <c r="IR10" s="386"/>
      <c r="IS10" s="386"/>
      <c r="IT10" s="386"/>
      <c r="IU10" s="386"/>
      <c r="IV10" s="386"/>
      <c r="IW10" s="386"/>
      <c r="IX10" s="386"/>
      <c r="IY10" s="386"/>
      <c r="IZ10" s="386"/>
    </row>
    <row r="11" s="378" customFormat="1" ht="20" customHeight="1" spans="1:260">
      <c r="A11" s="398" t="s">
        <v>198</v>
      </c>
      <c r="B11" s="64">
        <v>18475</v>
      </c>
      <c r="C11" s="64">
        <v>18300</v>
      </c>
      <c r="D11" s="64">
        <v>18300</v>
      </c>
      <c r="E11" s="64">
        <v>18706</v>
      </c>
      <c r="F11" s="395">
        <f t="shared" si="0"/>
        <v>102.218579234973</v>
      </c>
      <c r="G11" s="396">
        <f t="shared" si="1"/>
        <v>406</v>
      </c>
      <c r="H11" s="395">
        <f t="shared" si="2"/>
        <v>1.25033829499324</v>
      </c>
      <c r="I11" s="396">
        <f t="shared" si="3"/>
        <v>231</v>
      </c>
      <c r="J11" s="424"/>
      <c r="K11" s="421" t="s">
        <v>180</v>
      </c>
      <c r="L11" s="422"/>
      <c r="M11" s="422"/>
      <c r="N11" s="422"/>
      <c r="O11" s="422"/>
      <c r="P11" s="395"/>
      <c r="Q11" s="25"/>
      <c r="R11" s="395"/>
      <c r="S11" s="25"/>
      <c r="T11" s="436"/>
      <c r="U11" s="386"/>
      <c r="V11" s="386"/>
      <c r="W11" s="386"/>
      <c r="X11" s="386"/>
      <c r="Y11" s="386"/>
      <c r="Z11" s="386"/>
      <c r="AA11" s="386"/>
      <c r="AB11" s="386"/>
      <c r="AC11" s="386"/>
      <c r="AD11" s="386"/>
      <c r="AE11" s="386"/>
      <c r="AF11" s="386"/>
      <c r="AG11" s="386"/>
      <c r="AH11" s="386"/>
      <c r="AI11" s="386"/>
      <c r="AJ11" s="386"/>
      <c r="AK11" s="386"/>
      <c r="AL11" s="386"/>
      <c r="AM11" s="386"/>
      <c r="AN11" s="386"/>
      <c r="AO11" s="386"/>
      <c r="AP11" s="386"/>
      <c r="AQ11" s="386"/>
      <c r="AR11" s="386"/>
      <c r="AS11" s="386"/>
      <c r="AT11" s="386"/>
      <c r="AU11" s="386"/>
      <c r="AV11" s="386"/>
      <c r="AW11" s="386"/>
      <c r="AX11" s="386"/>
      <c r="AY11" s="386"/>
      <c r="AZ11" s="386"/>
      <c r="BA11" s="386"/>
      <c r="BB11" s="386"/>
      <c r="BC11" s="386"/>
      <c r="BD11" s="386"/>
      <c r="BE11" s="386"/>
      <c r="BF11" s="386"/>
      <c r="BG11" s="386"/>
      <c r="BH11" s="386"/>
      <c r="BI11" s="386"/>
      <c r="BJ11" s="386"/>
      <c r="BK11" s="386"/>
      <c r="BL11" s="386"/>
      <c r="BM11" s="386"/>
      <c r="BN11" s="386"/>
      <c r="BO11" s="386"/>
      <c r="BP11" s="386"/>
      <c r="BQ11" s="386"/>
      <c r="BR11" s="386"/>
      <c r="BS11" s="386"/>
      <c r="BT11" s="386"/>
      <c r="BU11" s="386"/>
      <c r="BV11" s="386"/>
      <c r="BW11" s="386"/>
      <c r="BX11" s="386"/>
      <c r="BY11" s="386"/>
      <c r="BZ11" s="386"/>
      <c r="CA11" s="386"/>
      <c r="CB11" s="386"/>
      <c r="CC11" s="386"/>
      <c r="CD11" s="386"/>
      <c r="CE11" s="386"/>
      <c r="CF11" s="386"/>
      <c r="CG11" s="386"/>
      <c r="CH11" s="386"/>
      <c r="CI11" s="386"/>
      <c r="CJ11" s="386"/>
      <c r="CK11" s="386"/>
      <c r="CL11" s="386"/>
      <c r="CM11" s="386"/>
      <c r="CN11" s="386"/>
      <c r="CO11" s="386"/>
      <c r="CP11" s="386"/>
      <c r="CQ11" s="386"/>
      <c r="CR11" s="386"/>
      <c r="CS11" s="386"/>
      <c r="CT11" s="386"/>
      <c r="CU11" s="386"/>
      <c r="CV11" s="386"/>
      <c r="CW11" s="386"/>
      <c r="CX11" s="386"/>
      <c r="CY11" s="386"/>
      <c r="CZ11" s="386"/>
      <c r="DA11" s="386"/>
      <c r="DB11" s="386"/>
      <c r="DC11" s="386"/>
      <c r="DD11" s="386"/>
      <c r="DE11" s="386"/>
      <c r="DF11" s="386"/>
      <c r="DG11" s="386"/>
      <c r="DH11" s="386"/>
      <c r="DI11" s="386"/>
      <c r="DJ11" s="386"/>
      <c r="DK11" s="386"/>
      <c r="DL11" s="386"/>
      <c r="DM11" s="386"/>
      <c r="DN11" s="386"/>
      <c r="DO11" s="386"/>
      <c r="DP11" s="386"/>
      <c r="DQ11" s="386"/>
      <c r="DR11" s="386"/>
      <c r="DS11" s="386"/>
      <c r="DT11" s="386"/>
      <c r="DU11" s="386"/>
      <c r="DV11" s="386"/>
      <c r="DW11" s="386"/>
      <c r="DX11" s="386"/>
      <c r="DY11" s="386"/>
      <c r="DZ11" s="386"/>
      <c r="EA11" s="386"/>
      <c r="EB11" s="386"/>
      <c r="EC11" s="386"/>
      <c r="ED11" s="386"/>
      <c r="EE11" s="386"/>
      <c r="EF11" s="386"/>
      <c r="EG11" s="386"/>
      <c r="EH11" s="386"/>
      <c r="EI11" s="386"/>
      <c r="EJ11" s="386"/>
      <c r="EK11" s="386"/>
      <c r="EL11" s="386"/>
      <c r="EM11" s="386"/>
      <c r="EN11" s="386"/>
      <c r="EO11" s="386"/>
      <c r="EP11" s="386"/>
      <c r="EQ11" s="386"/>
      <c r="ER11" s="386"/>
      <c r="ES11" s="386"/>
      <c r="ET11" s="386"/>
      <c r="EU11" s="386"/>
      <c r="EV11" s="386"/>
      <c r="EW11" s="386"/>
      <c r="EX11" s="386"/>
      <c r="EY11" s="386"/>
      <c r="EZ11" s="386"/>
      <c r="FA11" s="386"/>
      <c r="FB11" s="386"/>
      <c r="FC11" s="386"/>
      <c r="FD11" s="386"/>
      <c r="FE11" s="386"/>
      <c r="FF11" s="386"/>
      <c r="FG11" s="386"/>
      <c r="FH11" s="386"/>
      <c r="FI11" s="386"/>
      <c r="FJ11" s="386"/>
      <c r="FK11" s="386"/>
      <c r="FL11" s="386"/>
      <c r="FM11" s="386"/>
      <c r="FN11" s="386"/>
      <c r="FO11" s="386"/>
      <c r="FP11" s="386"/>
      <c r="FQ11" s="386"/>
      <c r="FR11" s="386"/>
      <c r="FS11" s="386"/>
      <c r="FT11" s="386"/>
      <c r="FU11" s="386"/>
      <c r="FV11" s="386"/>
      <c r="FW11" s="386"/>
      <c r="FX11" s="386"/>
      <c r="FY11" s="386"/>
      <c r="FZ11" s="386"/>
      <c r="GA11" s="386"/>
      <c r="GB11" s="386"/>
      <c r="GC11" s="386"/>
      <c r="GD11" s="386"/>
      <c r="GE11" s="386"/>
      <c r="GF11" s="386"/>
      <c r="GG11" s="386"/>
      <c r="GH11" s="386"/>
      <c r="GI11" s="386"/>
      <c r="GJ11" s="386"/>
      <c r="GK11" s="386"/>
      <c r="GL11" s="386"/>
      <c r="GM11" s="386"/>
      <c r="GN11" s="386"/>
      <c r="GO11" s="386"/>
      <c r="GP11" s="386"/>
      <c r="GQ11" s="386"/>
      <c r="GR11" s="386"/>
      <c r="GS11" s="386"/>
      <c r="GT11" s="386"/>
      <c r="GU11" s="386"/>
      <c r="GV11" s="386"/>
      <c r="GW11" s="386"/>
      <c r="GX11" s="386"/>
      <c r="GY11" s="386"/>
      <c r="GZ11" s="386"/>
      <c r="HA11" s="386"/>
      <c r="HB11" s="386"/>
      <c r="HC11" s="386"/>
      <c r="HD11" s="386"/>
      <c r="HE11" s="386"/>
      <c r="HF11" s="386"/>
      <c r="HG11" s="386"/>
      <c r="HH11" s="386"/>
      <c r="HI11" s="386"/>
      <c r="HJ11" s="386"/>
      <c r="HK11" s="386"/>
      <c r="HL11" s="386"/>
      <c r="HM11" s="386"/>
      <c r="HN11" s="386"/>
      <c r="HO11" s="386"/>
      <c r="HP11" s="386"/>
      <c r="HQ11" s="386"/>
      <c r="HR11" s="386"/>
      <c r="HS11" s="386"/>
      <c r="HT11" s="386"/>
      <c r="HU11" s="386"/>
      <c r="HV11" s="386"/>
      <c r="HW11" s="386"/>
      <c r="HX11" s="386"/>
      <c r="HY11" s="386"/>
      <c r="HZ11" s="386"/>
      <c r="IA11" s="386"/>
      <c r="IB11" s="386"/>
      <c r="IC11" s="386"/>
      <c r="ID11" s="386"/>
      <c r="IE11" s="386"/>
      <c r="IF11" s="386"/>
      <c r="IG11" s="386"/>
      <c r="IH11" s="386"/>
      <c r="II11" s="386"/>
      <c r="IJ11" s="386"/>
      <c r="IK11" s="386"/>
      <c r="IL11" s="386"/>
      <c r="IM11" s="386"/>
      <c r="IN11" s="386"/>
      <c r="IO11" s="386"/>
      <c r="IP11" s="386"/>
      <c r="IQ11" s="386"/>
      <c r="IR11" s="386"/>
      <c r="IS11" s="386"/>
      <c r="IT11" s="386"/>
      <c r="IU11" s="386"/>
      <c r="IV11" s="386"/>
      <c r="IW11" s="386"/>
      <c r="IX11" s="386"/>
      <c r="IY11" s="386"/>
      <c r="IZ11" s="386"/>
    </row>
    <row r="12" s="378" customFormat="1" ht="20" customHeight="1" spans="1:260">
      <c r="A12" s="398" t="s">
        <v>199</v>
      </c>
      <c r="B12" s="64">
        <v>11721</v>
      </c>
      <c r="C12" s="64">
        <v>10500</v>
      </c>
      <c r="D12" s="64">
        <v>10500</v>
      </c>
      <c r="E12" s="64">
        <v>11550</v>
      </c>
      <c r="F12" s="395">
        <f t="shared" si="0"/>
        <v>110</v>
      </c>
      <c r="G12" s="396">
        <f t="shared" si="1"/>
        <v>1050</v>
      </c>
      <c r="H12" s="395">
        <f t="shared" si="2"/>
        <v>-1.45891988738163</v>
      </c>
      <c r="I12" s="396">
        <f t="shared" si="3"/>
        <v>-171</v>
      </c>
      <c r="J12" s="424"/>
      <c r="K12" s="421" t="s">
        <v>182</v>
      </c>
      <c r="L12" s="64">
        <v>16402</v>
      </c>
      <c r="M12" s="64">
        <v>21836</v>
      </c>
      <c r="N12" s="64">
        <v>28097</v>
      </c>
      <c r="O12" s="64">
        <v>28746</v>
      </c>
      <c r="P12" s="395">
        <f t="shared" ref="P12:P16" si="9">+O12/N12*100</f>
        <v>102.309855144677</v>
      </c>
      <c r="Q12" s="23">
        <f t="shared" si="4"/>
        <v>649</v>
      </c>
      <c r="R12" s="395">
        <f t="shared" si="8"/>
        <v>75.2591147421046</v>
      </c>
      <c r="S12" s="23">
        <f t="shared" si="6"/>
        <v>12344</v>
      </c>
      <c r="T12" s="436"/>
      <c r="U12" s="386"/>
      <c r="V12" s="386"/>
      <c r="W12" s="386"/>
      <c r="X12" s="386"/>
      <c r="Y12" s="386"/>
      <c r="Z12" s="386"/>
      <c r="AA12" s="386"/>
      <c r="AB12" s="386"/>
      <c r="AC12" s="386"/>
      <c r="AD12" s="386"/>
      <c r="AE12" s="386"/>
      <c r="AF12" s="386"/>
      <c r="AG12" s="386"/>
      <c r="AH12" s="386"/>
      <c r="AI12" s="386"/>
      <c r="AJ12" s="386"/>
      <c r="AK12" s="386"/>
      <c r="AL12" s="386"/>
      <c r="AM12" s="386"/>
      <c r="AN12" s="386"/>
      <c r="AO12" s="386"/>
      <c r="AP12" s="386"/>
      <c r="AQ12" s="386"/>
      <c r="AR12" s="386"/>
      <c r="AS12" s="386"/>
      <c r="AT12" s="386"/>
      <c r="AU12" s="386"/>
      <c r="AV12" s="386"/>
      <c r="AW12" s="386"/>
      <c r="AX12" s="386"/>
      <c r="AY12" s="386"/>
      <c r="AZ12" s="386"/>
      <c r="BA12" s="386"/>
      <c r="BB12" s="386"/>
      <c r="BC12" s="386"/>
      <c r="BD12" s="386"/>
      <c r="BE12" s="386"/>
      <c r="BF12" s="386"/>
      <c r="BG12" s="386"/>
      <c r="BH12" s="386"/>
      <c r="BI12" s="386"/>
      <c r="BJ12" s="386"/>
      <c r="BK12" s="386"/>
      <c r="BL12" s="386"/>
      <c r="BM12" s="386"/>
      <c r="BN12" s="386"/>
      <c r="BO12" s="386"/>
      <c r="BP12" s="386"/>
      <c r="BQ12" s="386"/>
      <c r="BR12" s="386"/>
      <c r="BS12" s="386"/>
      <c r="BT12" s="386"/>
      <c r="BU12" s="386"/>
      <c r="BV12" s="386"/>
      <c r="BW12" s="386"/>
      <c r="BX12" s="386"/>
      <c r="BY12" s="386"/>
      <c r="BZ12" s="386"/>
      <c r="CA12" s="386"/>
      <c r="CB12" s="386"/>
      <c r="CC12" s="386"/>
      <c r="CD12" s="386"/>
      <c r="CE12" s="386"/>
      <c r="CF12" s="386"/>
      <c r="CG12" s="386"/>
      <c r="CH12" s="386"/>
      <c r="CI12" s="386"/>
      <c r="CJ12" s="386"/>
      <c r="CK12" s="386"/>
      <c r="CL12" s="386"/>
      <c r="CM12" s="386"/>
      <c r="CN12" s="386"/>
      <c r="CO12" s="386"/>
      <c r="CP12" s="386"/>
      <c r="CQ12" s="386"/>
      <c r="CR12" s="386"/>
      <c r="CS12" s="386"/>
      <c r="CT12" s="386"/>
      <c r="CU12" s="386"/>
      <c r="CV12" s="386"/>
      <c r="CW12" s="386"/>
      <c r="CX12" s="386"/>
      <c r="CY12" s="386"/>
      <c r="CZ12" s="386"/>
      <c r="DA12" s="386"/>
      <c r="DB12" s="386"/>
      <c r="DC12" s="386"/>
      <c r="DD12" s="386"/>
      <c r="DE12" s="386"/>
      <c r="DF12" s="386"/>
      <c r="DG12" s="386"/>
      <c r="DH12" s="386"/>
      <c r="DI12" s="386"/>
      <c r="DJ12" s="386"/>
      <c r="DK12" s="386"/>
      <c r="DL12" s="386"/>
      <c r="DM12" s="386"/>
      <c r="DN12" s="386"/>
      <c r="DO12" s="386"/>
      <c r="DP12" s="386"/>
      <c r="DQ12" s="386"/>
      <c r="DR12" s="386"/>
      <c r="DS12" s="386"/>
      <c r="DT12" s="386"/>
      <c r="DU12" s="386"/>
      <c r="DV12" s="386"/>
      <c r="DW12" s="386"/>
      <c r="DX12" s="386"/>
      <c r="DY12" s="386"/>
      <c r="DZ12" s="386"/>
      <c r="EA12" s="386"/>
      <c r="EB12" s="386"/>
      <c r="EC12" s="386"/>
      <c r="ED12" s="386"/>
      <c r="EE12" s="386"/>
      <c r="EF12" s="386"/>
      <c r="EG12" s="386"/>
      <c r="EH12" s="386"/>
      <c r="EI12" s="386"/>
      <c r="EJ12" s="386"/>
      <c r="EK12" s="386"/>
      <c r="EL12" s="386"/>
      <c r="EM12" s="386"/>
      <c r="EN12" s="386"/>
      <c r="EO12" s="386"/>
      <c r="EP12" s="386"/>
      <c r="EQ12" s="386"/>
      <c r="ER12" s="386"/>
      <c r="ES12" s="386"/>
      <c r="ET12" s="386"/>
      <c r="EU12" s="386"/>
      <c r="EV12" s="386"/>
      <c r="EW12" s="386"/>
      <c r="EX12" s="386"/>
      <c r="EY12" s="386"/>
      <c r="EZ12" s="386"/>
      <c r="FA12" s="386"/>
      <c r="FB12" s="386"/>
      <c r="FC12" s="386"/>
      <c r="FD12" s="386"/>
      <c r="FE12" s="386"/>
      <c r="FF12" s="386"/>
      <c r="FG12" s="386"/>
      <c r="FH12" s="386"/>
      <c r="FI12" s="386"/>
      <c r="FJ12" s="386"/>
      <c r="FK12" s="386"/>
      <c r="FL12" s="386"/>
      <c r="FM12" s="386"/>
      <c r="FN12" s="386"/>
      <c r="FO12" s="386"/>
      <c r="FP12" s="386"/>
      <c r="FQ12" s="386"/>
      <c r="FR12" s="386"/>
      <c r="FS12" s="386"/>
      <c r="FT12" s="386"/>
      <c r="FU12" s="386"/>
      <c r="FV12" s="386"/>
      <c r="FW12" s="386"/>
      <c r="FX12" s="386"/>
      <c r="FY12" s="386"/>
      <c r="FZ12" s="386"/>
      <c r="GA12" s="386"/>
      <c r="GB12" s="386"/>
      <c r="GC12" s="386"/>
      <c r="GD12" s="386"/>
      <c r="GE12" s="386"/>
      <c r="GF12" s="386"/>
      <c r="GG12" s="386"/>
      <c r="GH12" s="386"/>
      <c r="GI12" s="386"/>
      <c r="GJ12" s="386"/>
      <c r="GK12" s="386"/>
      <c r="GL12" s="386"/>
      <c r="GM12" s="386"/>
      <c r="GN12" s="386"/>
      <c r="GO12" s="386"/>
      <c r="GP12" s="386"/>
      <c r="GQ12" s="386"/>
      <c r="GR12" s="386"/>
      <c r="GS12" s="386"/>
      <c r="GT12" s="386"/>
      <c r="GU12" s="386"/>
      <c r="GV12" s="386"/>
      <c r="GW12" s="386"/>
      <c r="GX12" s="386"/>
      <c r="GY12" s="386"/>
      <c r="GZ12" s="386"/>
      <c r="HA12" s="386"/>
      <c r="HB12" s="386"/>
      <c r="HC12" s="386"/>
      <c r="HD12" s="386"/>
      <c r="HE12" s="386"/>
      <c r="HF12" s="386"/>
      <c r="HG12" s="386"/>
      <c r="HH12" s="386"/>
      <c r="HI12" s="386"/>
      <c r="HJ12" s="386"/>
      <c r="HK12" s="386"/>
      <c r="HL12" s="386"/>
      <c r="HM12" s="386"/>
      <c r="HN12" s="386"/>
      <c r="HO12" s="386"/>
      <c r="HP12" s="386"/>
      <c r="HQ12" s="386"/>
      <c r="HR12" s="386"/>
      <c r="HS12" s="386"/>
      <c r="HT12" s="386"/>
      <c r="HU12" s="386"/>
      <c r="HV12" s="386"/>
      <c r="HW12" s="386"/>
      <c r="HX12" s="386"/>
      <c r="HY12" s="386"/>
      <c r="HZ12" s="386"/>
      <c r="IA12" s="386"/>
      <c r="IB12" s="386"/>
      <c r="IC12" s="386"/>
      <c r="ID12" s="386"/>
      <c r="IE12" s="386"/>
      <c r="IF12" s="386"/>
      <c r="IG12" s="386"/>
      <c r="IH12" s="386"/>
      <c r="II12" s="386"/>
      <c r="IJ12" s="386"/>
      <c r="IK12" s="386"/>
      <c r="IL12" s="386"/>
      <c r="IM12" s="386"/>
      <c r="IN12" s="386"/>
      <c r="IO12" s="386"/>
      <c r="IP12" s="386"/>
      <c r="IQ12" s="386"/>
      <c r="IR12" s="386"/>
      <c r="IS12" s="386"/>
      <c r="IT12" s="386"/>
      <c r="IU12" s="386"/>
      <c r="IV12" s="386"/>
      <c r="IW12" s="386"/>
      <c r="IX12" s="386"/>
      <c r="IY12" s="386"/>
      <c r="IZ12" s="386"/>
    </row>
    <row r="13" s="378" customFormat="1" ht="20" customHeight="1" spans="1:260">
      <c r="A13" s="398" t="s">
        <v>200</v>
      </c>
      <c r="B13" s="64">
        <v>952</v>
      </c>
      <c r="C13" s="64">
        <v>750</v>
      </c>
      <c r="D13" s="64">
        <v>750</v>
      </c>
      <c r="E13" s="64">
        <v>1124</v>
      </c>
      <c r="F13" s="395">
        <f t="shared" si="0"/>
        <v>149.866666666667</v>
      </c>
      <c r="G13" s="396">
        <f t="shared" si="1"/>
        <v>374</v>
      </c>
      <c r="H13" s="395">
        <f t="shared" si="2"/>
        <v>18.0672268907563</v>
      </c>
      <c r="I13" s="396">
        <f t="shared" si="3"/>
        <v>172</v>
      </c>
      <c r="J13" s="424"/>
      <c r="K13" s="421" t="s">
        <v>184</v>
      </c>
      <c r="L13" s="64">
        <v>11276</v>
      </c>
      <c r="M13" s="64">
        <v>13924</v>
      </c>
      <c r="N13" s="64">
        <v>14293</v>
      </c>
      <c r="O13" s="64">
        <v>227886</v>
      </c>
      <c r="P13" s="395">
        <f t="shared" si="9"/>
        <v>1594.38886168054</v>
      </c>
      <c r="Q13" s="23">
        <f t="shared" si="4"/>
        <v>213593</v>
      </c>
      <c r="R13" s="395">
        <f t="shared" si="8"/>
        <v>1920.98261794963</v>
      </c>
      <c r="S13" s="23">
        <f t="shared" si="6"/>
        <v>216610</v>
      </c>
      <c r="T13" s="436"/>
      <c r="U13" s="386"/>
      <c r="V13" s="386"/>
      <c r="W13" s="386"/>
      <c r="X13" s="386"/>
      <c r="Y13" s="386"/>
      <c r="Z13" s="386"/>
      <c r="AA13" s="386"/>
      <c r="AB13" s="386"/>
      <c r="AC13" s="386"/>
      <c r="AD13" s="386"/>
      <c r="AE13" s="386"/>
      <c r="AF13" s="386"/>
      <c r="AG13" s="386"/>
      <c r="AH13" s="386"/>
      <c r="AI13" s="386"/>
      <c r="AJ13" s="386"/>
      <c r="AK13" s="386"/>
      <c r="AL13" s="386"/>
      <c r="AM13" s="386"/>
      <c r="AN13" s="386"/>
      <c r="AO13" s="386"/>
      <c r="AP13" s="386"/>
      <c r="AQ13" s="386"/>
      <c r="AR13" s="386"/>
      <c r="AS13" s="386"/>
      <c r="AT13" s="386"/>
      <c r="AU13" s="386"/>
      <c r="AV13" s="386"/>
      <c r="AW13" s="386"/>
      <c r="AX13" s="386"/>
      <c r="AY13" s="386"/>
      <c r="AZ13" s="386"/>
      <c r="BA13" s="386"/>
      <c r="BB13" s="386"/>
      <c r="BC13" s="386"/>
      <c r="BD13" s="386"/>
      <c r="BE13" s="386"/>
      <c r="BF13" s="386"/>
      <c r="BG13" s="386"/>
      <c r="BH13" s="386"/>
      <c r="BI13" s="386"/>
      <c r="BJ13" s="386"/>
      <c r="BK13" s="386"/>
      <c r="BL13" s="386"/>
      <c r="BM13" s="386"/>
      <c r="BN13" s="386"/>
      <c r="BO13" s="386"/>
      <c r="BP13" s="386"/>
      <c r="BQ13" s="386"/>
      <c r="BR13" s="386"/>
      <c r="BS13" s="386"/>
      <c r="BT13" s="386"/>
      <c r="BU13" s="386"/>
      <c r="BV13" s="386"/>
      <c r="BW13" s="386"/>
      <c r="BX13" s="386"/>
      <c r="BY13" s="386"/>
      <c r="BZ13" s="386"/>
      <c r="CA13" s="386"/>
      <c r="CB13" s="386"/>
      <c r="CC13" s="386"/>
      <c r="CD13" s="386"/>
      <c r="CE13" s="386"/>
      <c r="CF13" s="386"/>
      <c r="CG13" s="386"/>
      <c r="CH13" s="386"/>
      <c r="CI13" s="386"/>
      <c r="CJ13" s="386"/>
      <c r="CK13" s="386"/>
      <c r="CL13" s="386"/>
      <c r="CM13" s="386"/>
      <c r="CN13" s="386"/>
      <c r="CO13" s="386"/>
      <c r="CP13" s="386"/>
      <c r="CQ13" s="386"/>
      <c r="CR13" s="386"/>
      <c r="CS13" s="386"/>
      <c r="CT13" s="386"/>
      <c r="CU13" s="386"/>
      <c r="CV13" s="386"/>
      <c r="CW13" s="386"/>
      <c r="CX13" s="386"/>
      <c r="CY13" s="386"/>
      <c r="CZ13" s="386"/>
      <c r="DA13" s="386"/>
      <c r="DB13" s="386"/>
      <c r="DC13" s="386"/>
      <c r="DD13" s="386"/>
      <c r="DE13" s="386"/>
      <c r="DF13" s="386"/>
      <c r="DG13" s="386"/>
      <c r="DH13" s="386"/>
      <c r="DI13" s="386"/>
      <c r="DJ13" s="386"/>
      <c r="DK13" s="386"/>
      <c r="DL13" s="386"/>
      <c r="DM13" s="386"/>
      <c r="DN13" s="386"/>
      <c r="DO13" s="386"/>
      <c r="DP13" s="386"/>
      <c r="DQ13" s="386"/>
      <c r="DR13" s="386"/>
      <c r="DS13" s="386"/>
      <c r="DT13" s="386"/>
      <c r="DU13" s="386"/>
      <c r="DV13" s="386"/>
      <c r="DW13" s="386"/>
      <c r="DX13" s="386"/>
      <c r="DY13" s="386"/>
      <c r="DZ13" s="386"/>
      <c r="EA13" s="386"/>
      <c r="EB13" s="386"/>
      <c r="EC13" s="386"/>
      <c r="ED13" s="386"/>
      <c r="EE13" s="386"/>
      <c r="EF13" s="386"/>
      <c r="EG13" s="386"/>
      <c r="EH13" s="386"/>
      <c r="EI13" s="386"/>
      <c r="EJ13" s="386"/>
      <c r="EK13" s="386"/>
      <c r="EL13" s="386"/>
      <c r="EM13" s="386"/>
      <c r="EN13" s="386"/>
      <c r="EO13" s="386"/>
      <c r="EP13" s="386"/>
      <c r="EQ13" s="386"/>
      <c r="ER13" s="386"/>
      <c r="ES13" s="386"/>
      <c r="ET13" s="386"/>
      <c r="EU13" s="386"/>
      <c r="EV13" s="386"/>
      <c r="EW13" s="386"/>
      <c r="EX13" s="386"/>
      <c r="EY13" s="386"/>
      <c r="EZ13" s="386"/>
      <c r="FA13" s="386"/>
      <c r="FB13" s="386"/>
      <c r="FC13" s="386"/>
      <c r="FD13" s="386"/>
      <c r="FE13" s="386"/>
      <c r="FF13" s="386"/>
      <c r="FG13" s="386"/>
      <c r="FH13" s="386"/>
      <c r="FI13" s="386"/>
      <c r="FJ13" s="386"/>
      <c r="FK13" s="386"/>
      <c r="FL13" s="386"/>
      <c r="FM13" s="386"/>
      <c r="FN13" s="386"/>
      <c r="FO13" s="386"/>
      <c r="FP13" s="386"/>
      <c r="FQ13" s="386"/>
      <c r="FR13" s="386"/>
      <c r="FS13" s="386"/>
      <c r="FT13" s="386"/>
      <c r="FU13" s="386"/>
      <c r="FV13" s="386"/>
      <c r="FW13" s="386"/>
      <c r="FX13" s="386"/>
      <c r="FY13" s="386"/>
      <c r="FZ13" s="386"/>
      <c r="GA13" s="386"/>
      <c r="GB13" s="386"/>
      <c r="GC13" s="386"/>
      <c r="GD13" s="386"/>
      <c r="GE13" s="386"/>
      <c r="GF13" s="386"/>
      <c r="GG13" s="386"/>
      <c r="GH13" s="386"/>
      <c r="GI13" s="386"/>
      <c r="GJ13" s="386"/>
      <c r="GK13" s="386"/>
      <c r="GL13" s="386"/>
      <c r="GM13" s="386"/>
      <c r="GN13" s="386"/>
      <c r="GO13" s="386"/>
      <c r="GP13" s="386"/>
      <c r="GQ13" s="386"/>
      <c r="GR13" s="386"/>
      <c r="GS13" s="386"/>
      <c r="GT13" s="386"/>
      <c r="GU13" s="386"/>
      <c r="GV13" s="386"/>
      <c r="GW13" s="386"/>
      <c r="GX13" s="386"/>
      <c r="GY13" s="386"/>
      <c r="GZ13" s="386"/>
      <c r="HA13" s="386"/>
      <c r="HB13" s="386"/>
      <c r="HC13" s="386"/>
      <c r="HD13" s="386"/>
      <c r="HE13" s="386"/>
      <c r="HF13" s="386"/>
      <c r="HG13" s="386"/>
      <c r="HH13" s="386"/>
      <c r="HI13" s="386"/>
      <c r="HJ13" s="386"/>
      <c r="HK13" s="386"/>
      <c r="HL13" s="386"/>
      <c r="HM13" s="386"/>
      <c r="HN13" s="386"/>
      <c r="HO13" s="386"/>
      <c r="HP13" s="386"/>
      <c r="HQ13" s="386"/>
      <c r="HR13" s="386"/>
      <c r="HS13" s="386"/>
      <c r="HT13" s="386"/>
      <c r="HU13" s="386"/>
      <c r="HV13" s="386"/>
      <c r="HW13" s="386"/>
      <c r="HX13" s="386"/>
      <c r="HY13" s="386"/>
      <c r="HZ13" s="386"/>
      <c r="IA13" s="386"/>
      <c r="IB13" s="386"/>
      <c r="IC13" s="386"/>
      <c r="ID13" s="386"/>
      <c r="IE13" s="386"/>
      <c r="IF13" s="386"/>
      <c r="IG13" s="386"/>
      <c r="IH13" s="386"/>
      <c r="II13" s="386"/>
      <c r="IJ13" s="386"/>
      <c r="IK13" s="386"/>
      <c r="IL13" s="386"/>
      <c r="IM13" s="386"/>
      <c r="IN13" s="386"/>
      <c r="IO13" s="386"/>
      <c r="IP13" s="386"/>
      <c r="IQ13" s="386"/>
      <c r="IR13" s="386"/>
      <c r="IS13" s="386"/>
      <c r="IT13" s="386"/>
      <c r="IU13" s="386"/>
      <c r="IV13" s="386"/>
      <c r="IW13" s="386"/>
      <c r="IX13" s="386"/>
      <c r="IY13" s="386"/>
      <c r="IZ13" s="386"/>
    </row>
    <row r="14" s="378" customFormat="1" ht="20" customHeight="1" spans="1:260">
      <c r="A14" s="401"/>
      <c r="B14" s="64"/>
      <c r="C14" s="64"/>
      <c r="D14" s="64"/>
      <c r="E14" s="64"/>
      <c r="F14" s="402"/>
      <c r="G14" s="399"/>
      <c r="H14" s="402"/>
      <c r="I14" s="399"/>
      <c r="J14" s="424"/>
      <c r="K14" s="421"/>
      <c r="L14" s="64"/>
      <c r="M14" s="64"/>
      <c r="N14" s="64"/>
      <c r="O14" s="64"/>
      <c r="P14" s="395"/>
      <c r="Q14" s="23"/>
      <c r="R14" s="395"/>
      <c r="S14" s="25"/>
      <c r="T14" s="436"/>
      <c r="U14" s="386"/>
      <c r="V14" s="386"/>
      <c r="W14" s="386"/>
      <c r="X14" s="386"/>
      <c r="Y14" s="386"/>
      <c r="Z14" s="386"/>
      <c r="AA14" s="386"/>
      <c r="AB14" s="386"/>
      <c r="AC14" s="386"/>
      <c r="AD14" s="386"/>
      <c r="AE14" s="386"/>
      <c r="AF14" s="386"/>
      <c r="AG14" s="386"/>
      <c r="AH14" s="386"/>
      <c r="AI14" s="386"/>
      <c r="AJ14" s="386"/>
      <c r="AK14" s="386"/>
      <c r="AL14" s="386"/>
      <c r="AM14" s="386"/>
      <c r="AN14" s="386"/>
      <c r="AO14" s="386"/>
      <c r="AP14" s="386"/>
      <c r="AQ14" s="386"/>
      <c r="AR14" s="386"/>
      <c r="AS14" s="386"/>
      <c r="AT14" s="386"/>
      <c r="AU14" s="386"/>
      <c r="AV14" s="386"/>
      <c r="AW14" s="386"/>
      <c r="AX14" s="386"/>
      <c r="AY14" s="386"/>
      <c r="AZ14" s="386"/>
      <c r="BA14" s="386"/>
      <c r="BB14" s="386"/>
      <c r="BC14" s="386"/>
      <c r="BD14" s="386"/>
      <c r="BE14" s="386"/>
      <c r="BF14" s="386"/>
      <c r="BG14" s="386"/>
      <c r="BH14" s="386"/>
      <c r="BI14" s="386"/>
      <c r="BJ14" s="386"/>
      <c r="BK14" s="386"/>
      <c r="BL14" s="386"/>
      <c r="BM14" s="386"/>
      <c r="BN14" s="386"/>
      <c r="BO14" s="386"/>
      <c r="BP14" s="386"/>
      <c r="BQ14" s="386"/>
      <c r="BR14" s="386"/>
      <c r="BS14" s="386"/>
      <c r="BT14" s="386"/>
      <c r="BU14" s="386"/>
      <c r="BV14" s="386"/>
      <c r="BW14" s="386"/>
      <c r="BX14" s="386"/>
      <c r="BY14" s="386"/>
      <c r="BZ14" s="386"/>
      <c r="CA14" s="386"/>
      <c r="CB14" s="386"/>
      <c r="CC14" s="386"/>
      <c r="CD14" s="386"/>
      <c r="CE14" s="386"/>
      <c r="CF14" s="386"/>
      <c r="CG14" s="386"/>
      <c r="CH14" s="386"/>
      <c r="CI14" s="386"/>
      <c r="CJ14" s="386"/>
      <c r="CK14" s="386"/>
      <c r="CL14" s="386"/>
      <c r="CM14" s="386"/>
      <c r="CN14" s="386"/>
      <c r="CO14" s="386"/>
      <c r="CP14" s="386"/>
      <c r="CQ14" s="386"/>
      <c r="CR14" s="386"/>
      <c r="CS14" s="386"/>
      <c r="CT14" s="386"/>
      <c r="CU14" s="386"/>
      <c r="CV14" s="386"/>
      <c r="CW14" s="386"/>
      <c r="CX14" s="386"/>
      <c r="CY14" s="386"/>
      <c r="CZ14" s="386"/>
      <c r="DA14" s="386"/>
      <c r="DB14" s="386"/>
      <c r="DC14" s="386"/>
      <c r="DD14" s="386"/>
      <c r="DE14" s="386"/>
      <c r="DF14" s="386"/>
      <c r="DG14" s="386"/>
      <c r="DH14" s="386"/>
      <c r="DI14" s="386"/>
      <c r="DJ14" s="386"/>
      <c r="DK14" s="386"/>
      <c r="DL14" s="386"/>
      <c r="DM14" s="386"/>
      <c r="DN14" s="386"/>
      <c r="DO14" s="386"/>
      <c r="DP14" s="386"/>
      <c r="DQ14" s="386"/>
      <c r="DR14" s="386"/>
      <c r="DS14" s="386"/>
      <c r="DT14" s="386"/>
      <c r="DU14" s="386"/>
      <c r="DV14" s="386"/>
      <c r="DW14" s="386"/>
      <c r="DX14" s="386"/>
      <c r="DY14" s="386"/>
      <c r="DZ14" s="386"/>
      <c r="EA14" s="386"/>
      <c r="EB14" s="386"/>
      <c r="EC14" s="386"/>
      <c r="ED14" s="386"/>
      <c r="EE14" s="386"/>
      <c r="EF14" s="386"/>
      <c r="EG14" s="386"/>
      <c r="EH14" s="386"/>
      <c r="EI14" s="386"/>
      <c r="EJ14" s="386"/>
      <c r="EK14" s="386"/>
      <c r="EL14" s="386"/>
      <c r="EM14" s="386"/>
      <c r="EN14" s="386"/>
      <c r="EO14" s="386"/>
      <c r="EP14" s="386"/>
      <c r="EQ14" s="386"/>
      <c r="ER14" s="386"/>
      <c r="ES14" s="386"/>
      <c r="ET14" s="386"/>
      <c r="EU14" s="386"/>
      <c r="EV14" s="386"/>
      <c r="EW14" s="386"/>
      <c r="EX14" s="386"/>
      <c r="EY14" s="386"/>
      <c r="EZ14" s="386"/>
      <c r="FA14" s="386"/>
      <c r="FB14" s="386"/>
      <c r="FC14" s="386"/>
      <c r="FD14" s="386"/>
      <c r="FE14" s="386"/>
      <c r="FF14" s="386"/>
      <c r="FG14" s="386"/>
      <c r="FH14" s="386"/>
      <c r="FI14" s="386"/>
      <c r="FJ14" s="386"/>
      <c r="FK14" s="386"/>
      <c r="FL14" s="386"/>
      <c r="FM14" s="386"/>
      <c r="FN14" s="386"/>
      <c r="FO14" s="386"/>
      <c r="FP14" s="386"/>
      <c r="FQ14" s="386"/>
      <c r="FR14" s="386"/>
      <c r="FS14" s="386"/>
      <c r="FT14" s="386"/>
      <c r="FU14" s="386"/>
      <c r="FV14" s="386"/>
      <c r="FW14" s="386"/>
      <c r="FX14" s="386"/>
      <c r="FY14" s="386"/>
      <c r="FZ14" s="386"/>
      <c r="GA14" s="386"/>
      <c r="GB14" s="386"/>
      <c r="GC14" s="386"/>
      <c r="GD14" s="386"/>
      <c r="GE14" s="386"/>
      <c r="GF14" s="386"/>
      <c r="GG14" s="386"/>
      <c r="GH14" s="386"/>
      <c r="GI14" s="386"/>
      <c r="GJ14" s="386"/>
      <c r="GK14" s="386"/>
      <c r="GL14" s="386"/>
      <c r="GM14" s="386"/>
      <c r="GN14" s="386"/>
      <c r="GO14" s="386"/>
      <c r="GP14" s="386"/>
      <c r="GQ14" s="386"/>
      <c r="GR14" s="386"/>
      <c r="GS14" s="386"/>
      <c r="GT14" s="386"/>
      <c r="GU14" s="386"/>
      <c r="GV14" s="386"/>
      <c r="GW14" s="386"/>
      <c r="GX14" s="386"/>
      <c r="GY14" s="386"/>
      <c r="GZ14" s="386"/>
      <c r="HA14" s="386"/>
      <c r="HB14" s="386"/>
      <c r="HC14" s="386"/>
      <c r="HD14" s="386"/>
      <c r="HE14" s="386"/>
      <c r="HF14" s="386"/>
      <c r="HG14" s="386"/>
      <c r="HH14" s="386"/>
      <c r="HI14" s="386"/>
      <c r="HJ14" s="386"/>
      <c r="HK14" s="386"/>
      <c r="HL14" s="386"/>
      <c r="HM14" s="386"/>
      <c r="HN14" s="386"/>
      <c r="HO14" s="386"/>
      <c r="HP14" s="386"/>
      <c r="HQ14" s="386"/>
      <c r="HR14" s="386"/>
      <c r="HS14" s="386"/>
      <c r="HT14" s="386"/>
      <c r="HU14" s="386"/>
      <c r="HV14" s="386"/>
      <c r="HW14" s="386"/>
      <c r="HX14" s="386"/>
      <c r="HY14" s="386"/>
      <c r="HZ14" s="386"/>
      <c r="IA14" s="386"/>
      <c r="IB14" s="386"/>
      <c r="IC14" s="386"/>
      <c r="ID14" s="386"/>
      <c r="IE14" s="386"/>
      <c r="IF14" s="386"/>
      <c r="IG14" s="386"/>
      <c r="IH14" s="386"/>
      <c r="II14" s="386"/>
      <c r="IJ14" s="386"/>
      <c r="IK14" s="386"/>
      <c r="IL14" s="386"/>
      <c r="IM14" s="386"/>
      <c r="IN14" s="386"/>
      <c r="IO14" s="386"/>
      <c r="IP14" s="386"/>
      <c r="IQ14" s="386"/>
      <c r="IR14" s="386"/>
      <c r="IS14" s="386"/>
      <c r="IT14" s="386"/>
      <c r="IU14" s="386"/>
      <c r="IV14" s="386"/>
      <c r="IW14" s="386"/>
      <c r="IX14" s="386"/>
      <c r="IY14" s="386"/>
      <c r="IZ14" s="386"/>
    </row>
    <row r="15" s="378" customFormat="1" ht="20" customHeight="1" spans="1:260">
      <c r="A15" s="403"/>
      <c r="B15" s="64"/>
      <c r="C15" s="64"/>
      <c r="D15" s="64"/>
      <c r="E15" s="64"/>
      <c r="F15" s="402"/>
      <c r="G15" s="399"/>
      <c r="H15" s="402"/>
      <c r="I15" s="399"/>
      <c r="J15" s="424"/>
      <c r="K15" s="421"/>
      <c r="L15" s="64"/>
      <c r="M15" s="64"/>
      <c r="N15" s="64"/>
      <c r="O15" s="64"/>
      <c r="P15" s="395"/>
      <c r="Q15" s="25"/>
      <c r="R15" s="395"/>
      <c r="S15" s="25"/>
      <c r="T15" s="436"/>
      <c r="U15" s="386"/>
      <c r="V15" s="386"/>
      <c r="W15" s="386"/>
      <c r="X15" s="386"/>
      <c r="Y15" s="386"/>
      <c r="Z15" s="386"/>
      <c r="AA15" s="386"/>
      <c r="AB15" s="386"/>
      <c r="AC15" s="386"/>
      <c r="AD15" s="386"/>
      <c r="AE15" s="386"/>
      <c r="AF15" s="386"/>
      <c r="AG15" s="386"/>
      <c r="AH15" s="386"/>
      <c r="AI15" s="386"/>
      <c r="AJ15" s="386"/>
      <c r="AK15" s="386"/>
      <c r="AL15" s="386"/>
      <c r="AM15" s="386"/>
      <c r="AN15" s="386"/>
      <c r="AO15" s="386"/>
      <c r="AP15" s="386"/>
      <c r="AQ15" s="386"/>
      <c r="AR15" s="386"/>
      <c r="AS15" s="386"/>
      <c r="AT15" s="386"/>
      <c r="AU15" s="386"/>
      <c r="AV15" s="386"/>
      <c r="AW15" s="386"/>
      <c r="AX15" s="386"/>
      <c r="AY15" s="386"/>
      <c r="AZ15" s="386"/>
      <c r="BA15" s="386"/>
      <c r="BB15" s="386"/>
      <c r="BC15" s="386"/>
      <c r="BD15" s="386"/>
      <c r="BE15" s="386"/>
      <c r="BF15" s="386"/>
      <c r="BG15" s="386"/>
      <c r="BH15" s="386"/>
      <c r="BI15" s="386"/>
      <c r="BJ15" s="386"/>
      <c r="BK15" s="386"/>
      <c r="BL15" s="386"/>
      <c r="BM15" s="386"/>
      <c r="BN15" s="386"/>
      <c r="BO15" s="386"/>
      <c r="BP15" s="386"/>
      <c r="BQ15" s="386"/>
      <c r="BR15" s="386"/>
      <c r="BS15" s="386"/>
      <c r="BT15" s="386"/>
      <c r="BU15" s="386"/>
      <c r="BV15" s="386"/>
      <c r="BW15" s="386"/>
      <c r="BX15" s="386"/>
      <c r="BY15" s="386"/>
      <c r="BZ15" s="386"/>
      <c r="CA15" s="386"/>
      <c r="CB15" s="386"/>
      <c r="CC15" s="386"/>
      <c r="CD15" s="386"/>
      <c r="CE15" s="386"/>
      <c r="CF15" s="386"/>
      <c r="CG15" s="386"/>
      <c r="CH15" s="386"/>
      <c r="CI15" s="386"/>
      <c r="CJ15" s="386"/>
      <c r="CK15" s="386"/>
      <c r="CL15" s="386"/>
      <c r="CM15" s="386"/>
      <c r="CN15" s="386"/>
      <c r="CO15" s="386"/>
      <c r="CP15" s="386"/>
      <c r="CQ15" s="386"/>
      <c r="CR15" s="386"/>
      <c r="CS15" s="386"/>
      <c r="CT15" s="386"/>
      <c r="CU15" s="386"/>
      <c r="CV15" s="386"/>
      <c r="CW15" s="386"/>
      <c r="CX15" s="386"/>
      <c r="CY15" s="386"/>
      <c r="CZ15" s="386"/>
      <c r="DA15" s="386"/>
      <c r="DB15" s="386"/>
      <c r="DC15" s="386"/>
      <c r="DD15" s="386"/>
      <c r="DE15" s="386"/>
      <c r="DF15" s="386"/>
      <c r="DG15" s="386"/>
      <c r="DH15" s="386"/>
      <c r="DI15" s="386"/>
      <c r="DJ15" s="386"/>
      <c r="DK15" s="386"/>
      <c r="DL15" s="386"/>
      <c r="DM15" s="386"/>
      <c r="DN15" s="386"/>
      <c r="DO15" s="386"/>
      <c r="DP15" s="386"/>
      <c r="DQ15" s="386"/>
      <c r="DR15" s="386"/>
      <c r="DS15" s="386"/>
      <c r="DT15" s="386"/>
      <c r="DU15" s="386"/>
      <c r="DV15" s="386"/>
      <c r="DW15" s="386"/>
      <c r="DX15" s="386"/>
      <c r="DY15" s="386"/>
      <c r="DZ15" s="386"/>
      <c r="EA15" s="386"/>
      <c r="EB15" s="386"/>
      <c r="EC15" s="386"/>
      <c r="ED15" s="386"/>
      <c r="EE15" s="386"/>
      <c r="EF15" s="386"/>
      <c r="EG15" s="386"/>
      <c r="EH15" s="386"/>
      <c r="EI15" s="386"/>
      <c r="EJ15" s="386"/>
      <c r="EK15" s="386"/>
      <c r="EL15" s="386"/>
      <c r="EM15" s="386"/>
      <c r="EN15" s="386"/>
      <c r="EO15" s="386"/>
      <c r="EP15" s="386"/>
      <c r="EQ15" s="386"/>
      <c r="ER15" s="386"/>
      <c r="ES15" s="386"/>
      <c r="ET15" s="386"/>
      <c r="EU15" s="386"/>
      <c r="EV15" s="386"/>
      <c r="EW15" s="386"/>
      <c r="EX15" s="386"/>
      <c r="EY15" s="386"/>
      <c r="EZ15" s="386"/>
      <c r="FA15" s="386"/>
      <c r="FB15" s="386"/>
      <c r="FC15" s="386"/>
      <c r="FD15" s="386"/>
      <c r="FE15" s="386"/>
      <c r="FF15" s="386"/>
      <c r="FG15" s="386"/>
      <c r="FH15" s="386"/>
      <c r="FI15" s="386"/>
      <c r="FJ15" s="386"/>
      <c r="FK15" s="386"/>
      <c r="FL15" s="386"/>
      <c r="FM15" s="386"/>
      <c r="FN15" s="386"/>
      <c r="FO15" s="386"/>
      <c r="FP15" s="386"/>
      <c r="FQ15" s="386"/>
      <c r="FR15" s="386"/>
      <c r="FS15" s="386"/>
      <c r="FT15" s="386"/>
      <c r="FU15" s="386"/>
      <c r="FV15" s="386"/>
      <c r="FW15" s="386"/>
      <c r="FX15" s="386"/>
      <c r="FY15" s="386"/>
      <c r="FZ15" s="386"/>
      <c r="GA15" s="386"/>
      <c r="GB15" s="386"/>
      <c r="GC15" s="386"/>
      <c r="GD15" s="386"/>
      <c r="GE15" s="386"/>
      <c r="GF15" s="386"/>
      <c r="GG15" s="386"/>
      <c r="GH15" s="386"/>
      <c r="GI15" s="386"/>
      <c r="GJ15" s="386"/>
      <c r="GK15" s="386"/>
      <c r="GL15" s="386"/>
      <c r="GM15" s="386"/>
      <c r="GN15" s="386"/>
      <c r="GO15" s="386"/>
      <c r="GP15" s="386"/>
      <c r="GQ15" s="386"/>
      <c r="GR15" s="386"/>
      <c r="GS15" s="386"/>
      <c r="GT15" s="386"/>
      <c r="GU15" s="386"/>
      <c r="GV15" s="386"/>
      <c r="GW15" s="386"/>
      <c r="GX15" s="386"/>
      <c r="GY15" s="386"/>
      <c r="GZ15" s="386"/>
      <c r="HA15" s="386"/>
      <c r="HB15" s="386"/>
      <c r="HC15" s="386"/>
      <c r="HD15" s="386"/>
      <c r="HE15" s="386"/>
      <c r="HF15" s="386"/>
      <c r="HG15" s="386"/>
      <c r="HH15" s="386"/>
      <c r="HI15" s="386"/>
      <c r="HJ15" s="386"/>
      <c r="HK15" s="386"/>
      <c r="HL15" s="386"/>
      <c r="HM15" s="386"/>
      <c r="HN15" s="386"/>
      <c r="HO15" s="386"/>
      <c r="HP15" s="386"/>
      <c r="HQ15" s="386"/>
      <c r="HR15" s="386"/>
      <c r="HS15" s="386"/>
      <c r="HT15" s="386"/>
      <c r="HU15" s="386"/>
      <c r="HV15" s="386"/>
      <c r="HW15" s="386"/>
      <c r="HX15" s="386"/>
      <c r="HY15" s="386"/>
      <c r="HZ15" s="386"/>
      <c r="IA15" s="386"/>
      <c r="IB15" s="386"/>
      <c r="IC15" s="386"/>
      <c r="ID15" s="386"/>
      <c r="IE15" s="386"/>
      <c r="IF15" s="386"/>
      <c r="IG15" s="386"/>
      <c r="IH15" s="386"/>
      <c r="II15" s="386"/>
      <c r="IJ15" s="386"/>
      <c r="IK15" s="386"/>
      <c r="IL15" s="386"/>
      <c r="IM15" s="386"/>
      <c r="IN15" s="386"/>
      <c r="IO15" s="386"/>
      <c r="IP15" s="386"/>
      <c r="IQ15" s="386"/>
      <c r="IR15" s="386"/>
      <c r="IS15" s="386"/>
      <c r="IT15" s="386"/>
      <c r="IU15" s="386"/>
      <c r="IV15" s="386"/>
      <c r="IW15" s="386"/>
      <c r="IX15" s="386"/>
      <c r="IY15" s="386"/>
      <c r="IZ15" s="386"/>
    </row>
    <row r="16" s="378" customFormat="1" ht="20" customHeight="1" spans="1:260">
      <c r="A16" s="404" t="s">
        <v>59</v>
      </c>
      <c r="B16" s="64">
        <f>SUM(B5)</f>
        <v>475288</v>
      </c>
      <c r="C16" s="64">
        <f>SUM(C5)</f>
        <v>513500</v>
      </c>
      <c r="D16" s="64">
        <f>SUM(D5)</f>
        <v>1156900</v>
      </c>
      <c r="E16" s="64">
        <f>+E5</f>
        <v>1181071</v>
      </c>
      <c r="F16" s="395">
        <f>+E16/D16*100</f>
        <v>102.089290344887</v>
      </c>
      <c r="G16" s="396">
        <f t="shared" ref="G16:G21" si="10">+E16-D16</f>
        <v>24171</v>
      </c>
      <c r="H16" s="395">
        <f>E16/B16*100-100</f>
        <v>148.495859352645</v>
      </c>
      <c r="I16" s="396">
        <f t="shared" si="3"/>
        <v>705783</v>
      </c>
      <c r="J16" s="424"/>
      <c r="K16" s="425" t="s">
        <v>60</v>
      </c>
      <c r="L16" s="64">
        <f t="shared" ref="L16:N16" si="11">SUM(L5:L14)</f>
        <v>330577</v>
      </c>
      <c r="M16" s="64">
        <f t="shared" si="11"/>
        <v>350863</v>
      </c>
      <c r="N16" s="64">
        <f t="shared" si="11"/>
        <v>990565</v>
      </c>
      <c r="O16" s="64">
        <f>SUM(O5:O15)</f>
        <v>994980</v>
      </c>
      <c r="P16" s="395">
        <f t="shared" si="9"/>
        <v>100.445705228834</v>
      </c>
      <c r="Q16" s="23">
        <f t="shared" ref="Q15:Q22" si="12">+O16-N16</f>
        <v>4415</v>
      </c>
      <c r="R16" s="395">
        <f>O16/L16*100-100</f>
        <v>200.982826996434</v>
      </c>
      <c r="S16" s="23">
        <f t="shared" si="6"/>
        <v>664403</v>
      </c>
      <c r="T16" s="436"/>
      <c r="U16" s="386"/>
      <c r="V16" s="386"/>
      <c r="W16" s="386"/>
      <c r="X16" s="386"/>
      <c r="Y16" s="386"/>
      <c r="Z16" s="386"/>
      <c r="AA16" s="386"/>
      <c r="AB16" s="386"/>
      <c r="AC16" s="386"/>
      <c r="AD16" s="386"/>
      <c r="AE16" s="386"/>
      <c r="AF16" s="386"/>
      <c r="AG16" s="386"/>
      <c r="AH16" s="386"/>
      <c r="AI16" s="386"/>
      <c r="AJ16" s="386"/>
      <c r="AK16" s="386"/>
      <c r="AL16" s="386"/>
      <c r="AM16" s="386"/>
      <c r="AN16" s="386"/>
      <c r="AO16" s="386"/>
      <c r="AP16" s="386"/>
      <c r="AQ16" s="386"/>
      <c r="AR16" s="386"/>
      <c r="AS16" s="386"/>
      <c r="AT16" s="386"/>
      <c r="AU16" s="386"/>
      <c r="AV16" s="386"/>
      <c r="AW16" s="386"/>
      <c r="AX16" s="386"/>
      <c r="AY16" s="386"/>
      <c r="AZ16" s="386"/>
      <c r="BA16" s="386"/>
      <c r="BB16" s="386"/>
      <c r="BC16" s="386"/>
      <c r="BD16" s="386"/>
      <c r="BE16" s="386"/>
      <c r="BF16" s="386"/>
      <c r="BG16" s="386"/>
      <c r="BH16" s="386"/>
      <c r="BI16" s="386"/>
      <c r="BJ16" s="386"/>
      <c r="BK16" s="386"/>
      <c r="BL16" s="386"/>
      <c r="BM16" s="386"/>
      <c r="BN16" s="386"/>
      <c r="BO16" s="386"/>
      <c r="BP16" s="386"/>
      <c r="BQ16" s="386"/>
      <c r="BR16" s="386"/>
      <c r="BS16" s="386"/>
      <c r="BT16" s="386"/>
      <c r="BU16" s="386"/>
      <c r="BV16" s="386"/>
      <c r="BW16" s="386"/>
      <c r="BX16" s="386"/>
      <c r="BY16" s="386"/>
      <c r="BZ16" s="386"/>
      <c r="CA16" s="386"/>
      <c r="CB16" s="386"/>
      <c r="CC16" s="386"/>
      <c r="CD16" s="386"/>
      <c r="CE16" s="386"/>
      <c r="CF16" s="386"/>
      <c r="CG16" s="386"/>
      <c r="CH16" s="386"/>
      <c r="CI16" s="386"/>
      <c r="CJ16" s="386"/>
      <c r="CK16" s="386"/>
      <c r="CL16" s="386"/>
      <c r="CM16" s="386"/>
      <c r="CN16" s="386"/>
      <c r="CO16" s="386"/>
      <c r="CP16" s="386"/>
      <c r="CQ16" s="386"/>
      <c r="CR16" s="386"/>
      <c r="CS16" s="386"/>
      <c r="CT16" s="386"/>
      <c r="CU16" s="386"/>
      <c r="CV16" s="386"/>
      <c r="CW16" s="386"/>
      <c r="CX16" s="386"/>
      <c r="CY16" s="386"/>
      <c r="CZ16" s="386"/>
      <c r="DA16" s="386"/>
      <c r="DB16" s="386"/>
      <c r="DC16" s="386"/>
      <c r="DD16" s="386"/>
      <c r="DE16" s="386"/>
      <c r="DF16" s="386"/>
      <c r="DG16" s="386"/>
      <c r="DH16" s="386"/>
      <c r="DI16" s="386"/>
      <c r="DJ16" s="386"/>
      <c r="DK16" s="386"/>
      <c r="DL16" s="386"/>
      <c r="DM16" s="386"/>
      <c r="DN16" s="386"/>
      <c r="DO16" s="386"/>
      <c r="DP16" s="386"/>
      <c r="DQ16" s="386"/>
      <c r="DR16" s="386"/>
      <c r="DS16" s="386"/>
      <c r="DT16" s="386"/>
      <c r="DU16" s="386"/>
      <c r="DV16" s="386"/>
      <c r="DW16" s="386"/>
      <c r="DX16" s="386"/>
      <c r="DY16" s="386"/>
      <c r="DZ16" s="386"/>
      <c r="EA16" s="386"/>
      <c r="EB16" s="386"/>
      <c r="EC16" s="386"/>
      <c r="ED16" s="386"/>
      <c r="EE16" s="386"/>
      <c r="EF16" s="386"/>
      <c r="EG16" s="386"/>
      <c r="EH16" s="386"/>
      <c r="EI16" s="386"/>
      <c r="EJ16" s="386"/>
      <c r="EK16" s="386"/>
      <c r="EL16" s="386"/>
      <c r="EM16" s="386"/>
      <c r="EN16" s="386"/>
      <c r="EO16" s="386"/>
      <c r="EP16" s="386"/>
      <c r="EQ16" s="386"/>
      <c r="ER16" s="386"/>
      <c r="ES16" s="386"/>
      <c r="ET16" s="386"/>
      <c r="EU16" s="386"/>
      <c r="EV16" s="386"/>
      <c r="EW16" s="386"/>
      <c r="EX16" s="386"/>
      <c r="EY16" s="386"/>
      <c r="EZ16" s="386"/>
      <c r="FA16" s="386"/>
      <c r="FB16" s="386"/>
      <c r="FC16" s="386"/>
      <c r="FD16" s="386"/>
      <c r="FE16" s="386"/>
      <c r="FF16" s="386"/>
      <c r="FG16" s="386"/>
      <c r="FH16" s="386"/>
      <c r="FI16" s="386"/>
      <c r="FJ16" s="386"/>
      <c r="FK16" s="386"/>
      <c r="FL16" s="386"/>
      <c r="FM16" s="386"/>
      <c r="FN16" s="386"/>
      <c r="FO16" s="386"/>
      <c r="FP16" s="386"/>
      <c r="FQ16" s="386"/>
      <c r="FR16" s="386"/>
      <c r="FS16" s="386"/>
      <c r="FT16" s="386"/>
      <c r="FU16" s="386"/>
      <c r="FV16" s="386"/>
      <c r="FW16" s="386"/>
      <c r="FX16" s="386"/>
      <c r="FY16" s="386"/>
      <c r="FZ16" s="386"/>
      <c r="GA16" s="386"/>
      <c r="GB16" s="386"/>
      <c r="GC16" s="386"/>
      <c r="GD16" s="386"/>
      <c r="GE16" s="386"/>
      <c r="GF16" s="386"/>
      <c r="GG16" s="386"/>
      <c r="GH16" s="386"/>
      <c r="GI16" s="386"/>
      <c r="GJ16" s="386"/>
      <c r="GK16" s="386"/>
      <c r="GL16" s="386"/>
      <c r="GM16" s="386"/>
      <c r="GN16" s="386"/>
      <c r="GO16" s="386"/>
      <c r="GP16" s="386"/>
      <c r="GQ16" s="386"/>
      <c r="GR16" s="386"/>
      <c r="GS16" s="386"/>
      <c r="GT16" s="386"/>
      <c r="GU16" s="386"/>
      <c r="GV16" s="386"/>
      <c r="GW16" s="386"/>
      <c r="GX16" s="386"/>
      <c r="GY16" s="386"/>
      <c r="GZ16" s="386"/>
      <c r="HA16" s="386"/>
      <c r="HB16" s="386"/>
      <c r="HC16" s="386"/>
      <c r="HD16" s="386"/>
      <c r="HE16" s="386"/>
      <c r="HF16" s="386"/>
      <c r="HG16" s="386"/>
      <c r="HH16" s="386"/>
      <c r="HI16" s="386"/>
      <c r="HJ16" s="386"/>
      <c r="HK16" s="386"/>
      <c r="HL16" s="386"/>
      <c r="HM16" s="386"/>
      <c r="HN16" s="386"/>
      <c r="HO16" s="386"/>
      <c r="HP16" s="386"/>
      <c r="HQ16" s="386"/>
      <c r="HR16" s="386"/>
      <c r="HS16" s="386"/>
      <c r="HT16" s="386"/>
      <c r="HU16" s="386"/>
      <c r="HV16" s="386"/>
      <c r="HW16" s="386"/>
      <c r="HX16" s="386"/>
      <c r="HY16" s="386"/>
      <c r="HZ16" s="386"/>
      <c r="IA16" s="386"/>
      <c r="IB16" s="386"/>
      <c r="IC16" s="386"/>
      <c r="ID16" s="386"/>
      <c r="IE16" s="386"/>
      <c r="IF16" s="386"/>
      <c r="IG16" s="386"/>
      <c r="IH16" s="386"/>
      <c r="II16" s="386"/>
      <c r="IJ16" s="386"/>
      <c r="IK16" s="386"/>
      <c r="IL16" s="386"/>
      <c r="IM16" s="386"/>
      <c r="IN16" s="386"/>
      <c r="IO16" s="386"/>
      <c r="IP16" s="386"/>
      <c r="IQ16" s="386"/>
      <c r="IR16" s="386"/>
      <c r="IS16" s="386"/>
      <c r="IT16" s="386"/>
      <c r="IU16" s="386"/>
      <c r="IV16" s="386"/>
      <c r="IW16" s="386"/>
      <c r="IX16" s="386"/>
      <c r="IY16" s="386"/>
      <c r="IZ16" s="386"/>
    </row>
    <row r="17" s="378" customFormat="1" ht="20" customHeight="1" spans="1:260">
      <c r="A17" s="405"/>
      <c r="B17" s="64"/>
      <c r="C17" s="64"/>
      <c r="D17" s="64"/>
      <c r="E17" s="64"/>
      <c r="F17" s="395"/>
      <c r="G17" s="396"/>
      <c r="H17" s="395"/>
      <c r="I17" s="399"/>
      <c r="J17" s="424"/>
      <c r="K17" s="421" t="s">
        <v>94</v>
      </c>
      <c r="L17" s="64">
        <v>109540</v>
      </c>
      <c r="M17" s="64">
        <v>41200</v>
      </c>
      <c r="N17" s="64">
        <v>310684</v>
      </c>
      <c r="O17" s="64">
        <v>292183</v>
      </c>
      <c r="P17" s="395"/>
      <c r="Q17" s="23">
        <f t="shared" si="12"/>
        <v>-18501</v>
      </c>
      <c r="R17" s="395"/>
      <c r="S17" s="23">
        <f t="shared" si="6"/>
        <v>182643</v>
      </c>
      <c r="T17" s="436"/>
      <c r="U17" s="386"/>
      <c r="V17" s="386"/>
      <c r="W17" s="386"/>
      <c r="X17" s="386"/>
      <c r="Y17" s="386"/>
      <c r="Z17" s="386"/>
      <c r="AA17" s="386"/>
      <c r="AB17" s="386"/>
      <c r="AC17" s="386"/>
      <c r="AD17" s="386"/>
      <c r="AE17" s="386"/>
      <c r="AF17" s="386"/>
      <c r="AG17" s="386"/>
      <c r="AH17" s="386"/>
      <c r="AI17" s="386"/>
      <c r="AJ17" s="386"/>
      <c r="AK17" s="386"/>
      <c r="AL17" s="386"/>
      <c r="AM17" s="386"/>
      <c r="AN17" s="386"/>
      <c r="AO17" s="386"/>
      <c r="AP17" s="386"/>
      <c r="AQ17" s="386"/>
      <c r="AR17" s="386"/>
      <c r="AS17" s="386"/>
      <c r="AT17" s="386"/>
      <c r="AU17" s="386"/>
      <c r="AV17" s="386"/>
      <c r="AW17" s="386"/>
      <c r="AX17" s="386"/>
      <c r="AY17" s="386"/>
      <c r="AZ17" s="386"/>
      <c r="BA17" s="386"/>
      <c r="BB17" s="386"/>
      <c r="BC17" s="386"/>
      <c r="BD17" s="386"/>
      <c r="BE17" s="386"/>
      <c r="BF17" s="386"/>
      <c r="BG17" s="386"/>
      <c r="BH17" s="386"/>
      <c r="BI17" s="386"/>
      <c r="BJ17" s="386"/>
      <c r="BK17" s="386"/>
      <c r="BL17" s="386"/>
      <c r="BM17" s="386"/>
      <c r="BN17" s="386"/>
      <c r="BO17" s="386"/>
      <c r="BP17" s="386"/>
      <c r="BQ17" s="386"/>
      <c r="BR17" s="386"/>
      <c r="BS17" s="386"/>
      <c r="BT17" s="386"/>
      <c r="BU17" s="386"/>
      <c r="BV17" s="386"/>
      <c r="BW17" s="386"/>
      <c r="BX17" s="386"/>
      <c r="BY17" s="386"/>
      <c r="BZ17" s="386"/>
      <c r="CA17" s="386"/>
      <c r="CB17" s="386"/>
      <c r="CC17" s="386"/>
      <c r="CD17" s="386"/>
      <c r="CE17" s="386"/>
      <c r="CF17" s="386"/>
      <c r="CG17" s="386"/>
      <c r="CH17" s="386"/>
      <c r="CI17" s="386"/>
      <c r="CJ17" s="386"/>
      <c r="CK17" s="386"/>
      <c r="CL17" s="386"/>
      <c r="CM17" s="386"/>
      <c r="CN17" s="386"/>
      <c r="CO17" s="386"/>
      <c r="CP17" s="386"/>
      <c r="CQ17" s="386"/>
      <c r="CR17" s="386"/>
      <c r="CS17" s="386"/>
      <c r="CT17" s="386"/>
      <c r="CU17" s="386"/>
      <c r="CV17" s="386"/>
      <c r="CW17" s="386"/>
      <c r="CX17" s="386"/>
      <c r="CY17" s="386"/>
      <c r="CZ17" s="386"/>
      <c r="DA17" s="386"/>
      <c r="DB17" s="386"/>
      <c r="DC17" s="386"/>
      <c r="DD17" s="386"/>
      <c r="DE17" s="386"/>
      <c r="DF17" s="386"/>
      <c r="DG17" s="386"/>
      <c r="DH17" s="386"/>
      <c r="DI17" s="386"/>
      <c r="DJ17" s="386"/>
      <c r="DK17" s="386"/>
      <c r="DL17" s="386"/>
      <c r="DM17" s="386"/>
      <c r="DN17" s="386"/>
      <c r="DO17" s="386"/>
      <c r="DP17" s="386"/>
      <c r="DQ17" s="386"/>
      <c r="DR17" s="386"/>
      <c r="DS17" s="386"/>
      <c r="DT17" s="386"/>
      <c r="DU17" s="386"/>
      <c r="DV17" s="386"/>
      <c r="DW17" s="386"/>
      <c r="DX17" s="386"/>
      <c r="DY17" s="386"/>
      <c r="DZ17" s="386"/>
      <c r="EA17" s="386"/>
      <c r="EB17" s="386"/>
      <c r="EC17" s="386"/>
      <c r="ED17" s="386"/>
      <c r="EE17" s="386"/>
      <c r="EF17" s="386"/>
      <c r="EG17" s="386"/>
      <c r="EH17" s="386"/>
      <c r="EI17" s="386"/>
      <c r="EJ17" s="386"/>
      <c r="EK17" s="386"/>
      <c r="EL17" s="386"/>
      <c r="EM17" s="386"/>
      <c r="EN17" s="386"/>
      <c r="EO17" s="386"/>
      <c r="EP17" s="386"/>
      <c r="EQ17" s="386"/>
      <c r="ER17" s="386"/>
      <c r="ES17" s="386"/>
      <c r="ET17" s="386"/>
      <c r="EU17" s="386"/>
      <c r="EV17" s="386"/>
      <c r="EW17" s="386"/>
      <c r="EX17" s="386"/>
      <c r="EY17" s="386"/>
      <c r="EZ17" s="386"/>
      <c r="FA17" s="386"/>
      <c r="FB17" s="386"/>
      <c r="FC17" s="386"/>
      <c r="FD17" s="386"/>
      <c r="FE17" s="386"/>
      <c r="FF17" s="386"/>
      <c r="FG17" s="386"/>
      <c r="FH17" s="386"/>
      <c r="FI17" s="386"/>
      <c r="FJ17" s="386"/>
      <c r="FK17" s="386"/>
      <c r="FL17" s="386"/>
      <c r="FM17" s="386"/>
      <c r="FN17" s="386"/>
      <c r="FO17" s="386"/>
      <c r="FP17" s="386"/>
      <c r="FQ17" s="386"/>
      <c r="FR17" s="386"/>
      <c r="FS17" s="386"/>
      <c r="FT17" s="386"/>
      <c r="FU17" s="386"/>
      <c r="FV17" s="386"/>
      <c r="FW17" s="386"/>
      <c r="FX17" s="386"/>
      <c r="FY17" s="386"/>
      <c r="FZ17" s="386"/>
      <c r="GA17" s="386"/>
      <c r="GB17" s="386"/>
      <c r="GC17" s="386"/>
      <c r="GD17" s="386"/>
      <c r="GE17" s="386"/>
      <c r="GF17" s="386"/>
      <c r="GG17" s="386"/>
      <c r="GH17" s="386"/>
      <c r="GI17" s="386"/>
      <c r="GJ17" s="386"/>
      <c r="GK17" s="386"/>
      <c r="GL17" s="386"/>
      <c r="GM17" s="386"/>
      <c r="GN17" s="386"/>
      <c r="GO17" s="386"/>
      <c r="GP17" s="386"/>
      <c r="GQ17" s="386"/>
      <c r="GR17" s="386"/>
      <c r="GS17" s="386"/>
      <c r="GT17" s="386"/>
      <c r="GU17" s="386"/>
      <c r="GV17" s="386"/>
      <c r="GW17" s="386"/>
      <c r="GX17" s="386"/>
      <c r="GY17" s="386"/>
      <c r="GZ17" s="386"/>
      <c r="HA17" s="386"/>
      <c r="HB17" s="386"/>
      <c r="HC17" s="386"/>
      <c r="HD17" s="386"/>
      <c r="HE17" s="386"/>
      <c r="HF17" s="386"/>
      <c r="HG17" s="386"/>
      <c r="HH17" s="386"/>
      <c r="HI17" s="386"/>
      <c r="HJ17" s="386"/>
      <c r="HK17" s="386"/>
      <c r="HL17" s="386"/>
      <c r="HM17" s="386"/>
      <c r="HN17" s="386"/>
      <c r="HO17" s="386"/>
      <c r="HP17" s="386"/>
      <c r="HQ17" s="386"/>
      <c r="HR17" s="386"/>
      <c r="HS17" s="386"/>
      <c r="HT17" s="386"/>
      <c r="HU17" s="386"/>
      <c r="HV17" s="386"/>
      <c r="HW17" s="386"/>
      <c r="HX17" s="386"/>
      <c r="HY17" s="386"/>
      <c r="HZ17" s="386"/>
      <c r="IA17" s="386"/>
      <c r="IB17" s="386"/>
      <c r="IC17" s="386"/>
      <c r="ID17" s="386"/>
      <c r="IE17" s="386"/>
      <c r="IF17" s="386"/>
      <c r="IG17" s="386"/>
      <c r="IH17" s="386"/>
      <c r="II17" s="386"/>
      <c r="IJ17" s="386"/>
      <c r="IK17" s="386"/>
      <c r="IL17" s="386"/>
      <c r="IM17" s="386"/>
      <c r="IN17" s="386"/>
      <c r="IO17" s="386"/>
      <c r="IP17" s="386"/>
      <c r="IQ17" s="386"/>
      <c r="IR17" s="386"/>
      <c r="IS17" s="386"/>
      <c r="IT17" s="386"/>
      <c r="IU17" s="386"/>
      <c r="IV17" s="386"/>
      <c r="IW17" s="386"/>
      <c r="IX17" s="386"/>
      <c r="IY17" s="386"/>
      <c r="IZ17" s="386"/>
    </row>
    <row r="18" s="378" customFormat="1" ht="20" customHeight="1" spans="1:260">
      <c r="A18" s="405" t="s">
        <v>63</v>
      </c>
      <c r="B18" s="64">
        <v>8564</v>
      </c>
      <c r="C18" s="64">
        <v>7369</v>
      </c>
      <c r="D18" s="64">
        <v>7369</v>
      </c>
      <c r="E18" s="64">
        <v>12855</v>
      </c>
      <c r="F18" s="395"/>
      <c r="G18" s="396">
        <f t="shared" si="10"/>
        <v>5486</v>
      </c>
      <c r="H18" s="395"/>
      <c r="I18" s="396">
        <f t="shared" si="3"/>
        <v>4291</v>
      </c>
      <c r="J18" s="424"/>
      <c r="K18" s="421" t="s">
        <v>62</v>
      </c>
      <c r="L18" s="64">
        <v>49</v>
      </c>
      <c r="M18" s="64"/>
      <c r="N18" s="64"/>
      <c r="O18" s="64">
        <v>1827</v>
      </c>
      <c r="P18" s="395"/>
      <c r="Q18" s="23">
        <f t="shared" si="12"/>
        <v>1827</v>
      </c>
      <c r="R18" s="395"/>
      <c r="S18" s="23">
        <f t="shared" si="6"/>
        <v>1778</v>
      </c>
      <c r="T18" s="436"/>
      <c r="U18" s="386"/>
      <c r="V18" s="386"/>
      <c r="W18" s="386"/>
      <c r="X18" s="386"/>
      <c r="Y18" s="386"/>
      <c r="Z18" s="386"/>
      <c r="AA18" s="386"/>
      <c r="AB18" s="386"/>
      <c r="AC18" s="386"/>
      <c r="AD18" s="386"/>
      <c r="AE18" s="386"/>
      <c r="AF18" s="386"/>
      <c r="AG18" s="386"/>
      <c r="AH18" s="386"/>
      <c r="AI18" s="386"/>
      <c r="AJ18" s="386"/>
      <c r="AK18" s="386"/>
      <c r="AL18" s="386"/>
      <c r="AM18" s="386"/>
      <c r="AN18" s="386"/>
      <c r="AO18" s="386"/>
      <c r="AP18" s="386"/>
      <c r="AQ18" s="386"/>
      <c r="AR18" s="386"/>
      <c r="AS18" s="386"/>
      <c r="AT18" s="386"/>
      <c r="AU18" s="386"/>
      <c r="AV18" s="386"/>
      <c r="AW18" s="386"/>
      <c r="AX18" s="386"/>
      <c r="AY18" s="386"/>
      <c r="AZ18" s="386"/>
      <c r="BA18" s="386"/>
      <c r="BB18" s="386"/>
      <c r="BC18" s="386"/>
      <c r="BD18" s="386"/>
      <c r="BE18" s="386"/>
      <c r="BF18" s="386"/>
      <c r="BG18" s="386"/>
      <c r="BH18" s="386"/>
      <c r="BI18" s="386"/>
      <c r="BJ18" s="386"/>
      <c r="BK18" s="386"/>
      <c r="BL18" s="386"/>
      <c r="BM18" s="386"/>
      <c r="BN18" s="386"/>
      <c r="BO18" s="386"/>
      <c r="BP18" s="386"/>
      <c r="BQ18" s="386"/>
      <c r="BR18" s="386"/>
      <c r="BS18" s="386"/>
      <c r="BT18" s="386"/>
      <c r="BU18" s="386"/>
      <c r="BV18" s="386"/>
      <c r="BW18" s="386"/>
      <c r="BX18" s="386"/>
      <c r="BY18" s="386"/>
      <c r="BZ18" s="386"/>
      <c r="CA18" s="386"/>
      <c r="CB18" s="386"/>
      <c r="CC18" s="386"/>
      <c r="CD18" s="386"/>
      <c r="CE18" s="386"/>
      <c r="CF18" s="386"/>
      <c r="CG18" s="386"/>
      <c r="CH18" s="386"/>
      <c r="CI18" s="386"/>
      <c r="CJ18" s="386"/>
      <c r="CK18" s="386"/>
      <c r="CL18" s="386"/>
      <c r="CM18" s="386"/>
      <c r="CN18" s="386"/>
      <c r="CO18" s="386"/>
      <c r="CP18" s="386"/>
      <c r="CQ18" s="386"/>
      <c r="CR18" s="386"/>
      <c r="CS18" s="386"/>
      <c r="CT18" s="386"/>
      <c r="CU18" s="386"/>
      <c r="CV18" s="386"/>
      <c r="CW18" s="386"/>
      <c r="CX18" s="386"/>
      <c r="CY18" s="386"/>
      <c r="CZ18" s="386"/>
      <c r="DA18" s="386"/>
      <c r="DB18" s="386"/>
      <c r="DC18" s="386"/>
      <c r="DD18" s="386"/>
      <c r="DE18" s="386"/>
      <c r="DF18" s="386"/>
      <c r="DG18" s="386"/>
      <c r="DH18" s="386"/>
      <c r="DI18" s="386"/>
      <c r="DJ18" s="386"/>
      <c r="DK18" s="386"/>
      <c r="DL18" s="386"/>
      <c r="DM18" s="386"/>
      <c r="DN18" s="386"/>
      <c r="DO18" s="386"/>
      <c r="DP18" s="386"/>
      <c r="DQ18" s="386"/>
      <c r="DR18" s="386"/>
      <c r="DS18" s="386"/>
      <c r="DT18" s="386"/>
      <c r="DU18" s="386"/>
      <c r="DV18" s="386"/>
      <c r="DW18" s="386"/>
      <c r="DX18" s="386"/>
      <c r="DY18" s="386"/>
      <c r="DZ18" s="386"/>
      <c r="EA18" s="386"/>
      <c r="EB18" s="386"/>
      <c r="EC18" s="386"/>
      <c r="ED18" s="386"/>
      <c r="EE18" s="386"/>
      <c r="EF18" s="386"/>
      <c r="EG18" s="386"/>
      <c r="EH18" s="386"/>
      <c r="EI18" s="386"/>
      <c r="EJ18" s="386"/>
      <c r="EK18" s="386"/>
      <c r="EL18" s="386"/>
      <c r="EM18" s="386"/>
      <c r="EN18" s="386"/>
      <c r="EO18" s="386"/>
      <c r="EP18" s="386"/>
      <c r="EQ18" s="386"/>
      <c r="ER18" s="386"/>
      <c r="ES18" s="386"/>
      <c r="ET18" s="386"/>
      <c r="EU18" s="386"/>
      <c r="EV18" s="386"/>
      <c r="EW18" s="386"/>
      <c r="EX18" s="386"/>
      <c r="EY18" s="386"/>
      <c r="EZ18" s="386"/>
      <c r="FA18" s="386"/>
      <c r="FB18" s="386"/>
      <c r="FC18" s="386"/>
      <c r="FD18" s="386"/>
      <c r="FE18" s="386"/>
      <c r="FF18" s="386"/>
      <c r="FG18" s="386"/>
      <c r="FH18" s="386"/>
      <c r="FI18" s="386"/>
      <c r="FJ18" s="386"/>
      <c r="FK18" s="386"/>
      <c r="FL18" s="386"/>
      <c r="FM18" s="386"/>
      <c r="FN18" s="386"/>
      <c r="FO18" s="386"/>
      <c r="FP18" s="386"/>
      <c r="FQ18" s="386"/>
      <c r="FR18" s="386"/>
      <c r="FS18" s="386"/>
      <c r="FT18" s="386"/>
      <c r="FU18" s="386"/>
      <c r="FV18" s="386"/>
      <c r="FW18" s="386"/>
      <c r="FX18" s="386"/>
      <c r="FY18" s="386"/>
      <c r="FZ18" s="386"/>
      <c r="GA18" s="386"/>
      <c r="GB18" s="386"/>
      <c r="GC18" s="386"/>
      <c r="GD18" s="386"/>
      <c r="GE18" s="386"/>
      <c r="GF18" s="386"/>
      <c r="GG18" s="386"/>
      <c r="GH18" s="386"/>
      <c r="GI18" s="386"/>
      <c r="GJ18" s="386"/>
      <c r="GK18" s="386"/>
      <c r="GL18" s="386"/>
      <c r="GM18" s="386"/>
      <c r="GN18" s="386"/>
      <c r="GO18" s="386"/>
      <c r="GP18" s="386"/>
      <c r="GQ18" s="386"/>
      <c r="GR18" s="386"/>
      <c r="GS18" s="386"/>
      <c r="GT18" s="386"/>
      <c r="GU18" s="386"/>
      <c r="GV18" s="386"/>
      <c r="GW18" s="386"/>
      <c r="GX18" s="386"/>
      <c r="GY18" s="386"/>
      <c r="GZ18" s="386"/>
      <c r="HA18" s="386"/>
      <c r="HB18" s="386"/>
      <c r="HC18" s="386"/>
      <c r="HD18" s="386"/>
      <c r="HE18" s="386"/>
      <c r="HF18" s="386"/>
      <c r="HG18" s="386"/>
      <c r="HH18" s="386"/>
      <c r="HI18" s="386"/>
      <c r="HJ18" s="386"/>
      <c r="HK18" s="386"/>
      <c r="HL18" s="386"/>
      <c r="HM18" s="386"/>
      <c r="HN18" s="386"/>
      <c r="HO18" s="386"/>
      <c r="HP18" s="386"/>
      <c r="HQ18" s="386"/>
      <c r="HR18" s="386"/>
      <c r="HS18" s="386"/>
      <c r="HT18" s="386"/>
      <c r="HU18" s="386"/>
      <c r="HV18" s="386"/>
      <c r="HW18" s="386"/>
      <c r="HX18" s="386"/>
      <c r="HY18" s="386"/>
      <c r="HZ18" s="386"/>
      <c r="IA18" s="386"/>
      <c r="IB18" s="386"/>
      <c r="IC18" s="386"/>
      <c r="ID18" s="386"/>
      <c r="IE18" s="386"/>
      <c r="IF18" s="386"/>
      <c r="IG18" s="386"/>
      <c r="IH18" s="386"/>
      <c r="II18" s="386"/>
      <c r="IJ18" s="386"/>
      <c r="IK18" s="386"/>
      <c r="IL18" s="386"/>
      <c r="IM18" s="386"/>
      <c r="IN18" s="386"/>
      <c r="IO18" s="386"/>
      <c r="IP18" s="386"/>
      <c r="IQ18" s="386"/>
      <c r="IR18" s="386"/>
      <c r="IS18" s="386"/>
      <c r="IT18" s="386"/>
      <c r="IU18" s="386"/>
      <c r="IV18" s="386"/>
      <c r="IW18" s="386"/>
      <c r="IX18" s="386"/>
      <c r="IY18" s="386"/>
      <c r="IZ18" s="386"/>
    </row>
    <row r="19" s="378" customFormat="1" ht="20" customHeight="1" spans="1:260">
      <c r="A19" s="405" t="s">
        <v>65</v>
      </c>
      <c r="B19" s="64">
        <v>484378</v>
      </c>
      <c r="C19" s="64">
        <v>30000</v>
      </c>
      <c r="D19" s="64">
        <v>760700</v>
      </c>
      <c r="E19" s="64">
        <f>760700-4900</f>
        <v>755800</v>
      </c>
      <c r="F19" s="395"/>
      <c r="G19" s="396">
        <f t="shared" si="10"/>
        <v>-4900</v>
      </c>
      <c r="H19" s="395"/>
      <c r="I19" s="396">
        <f t="shared" si="3"/>
        <v>271422</v>
      </c>
      <c r="J19" s="424"/>
      <c r="K19" s="421" t="s">
        <v>95</v>
      </c>
      <c r="L19" s="64">
        <v>335449</v>
      </c>
      <c r="M19" s="64"/>
      <c r="N19" s="64">
        <v>332900</v>
      </c>
      <c r="O19" s="64">
        <f>332900-4900</f>
        <v>328000</v>
      </c>
      <c r="P19" s="395"/>
      <c r="Q19" s="23">
        <f t="shared" si="12"/>
        <v>-4900</v>
      </c>
      <c r="R19" s="395"/>
      <c r="S19" s="23">
        <f t="shared" si="6"/>
        <v>-7449</v>
      </c>
      <c r="T19" s="436"/>
      <c r="U19" s="386"/>
      <c r="V19" s="386"/>
      <c r="W19" s="386"/>
      <c r="X19" s="386"/>
      <c r="Y19" s="386"/>
      <c r="Z19" s="386"/>
      <c r="AA19" s="386"/>
      <c r="AB19" s="386"/>
      <c r="AC19" s="386"/>
      <c r="AD19" s="386"/>
      <c r="AE19" s="386"/>
      <c r="AF19" s="386"/>
      <c r="AG19" s="386"/>
      <c r="AH19" s="386"/>
      <c r="AI19" s="386"/>
      <c r="AJ19" s="386"/>
      <c r="AK19" s="386"/>
      <c r="AL19" s="386"/>
      <c r="AM19" s="386"/>
      <c r="AN19" s="386"/>
      <c r="AO19" s="386"/>
      <c r="AP19" s="386"/>
      <c r="AQ19" s="386"/>
      <c r="AR19" s="386"/>
      <c r="AS19" s="386"/>
      <c r="AT19" s="386"/>
      <c r="AU19" s="386"/>
      <c r="AV19" s="386"/>
      <c r="AW19" s="386"/>
      <c r="AX19" s="386"/>
      <c r="AY19" s="386"/>
      <c r="AZ19" s="386"/>
      <c r="BA19" s="386"/>
      <c r="BB19" s="386"/>
      <c r="BC19" s="386"/>
      <c r="BD19" s="386"/>
      <c r="BE19" s="386"/>
      <c r="BF19" s="386"/>
      <c r="BG19" s="386"/>
      <c r="BH19" s="386"/>
      <c r="BI19" s="386"/>
      <c r="BJ19" s="386"/>
      <c r="BK19" s="386"/>
      <c r="BL19" s="386"/>
      <c r="BM19" s="386"/>
      <c r="BN19" s="386"/>
      <c r="BO19" s="386"/>
      <c r="BP19" s="386"/>
      <c r="BQ19" s="386"/>
      <c r="BR19" s="386"/>
      <c r="BS19" s="386"/>
      <c r="BT19" s="386"/>
      <c r="BU19" s="386"/>
      <c r="BV19" s="386"/>
      <c r="BW19" s="386"/>
      <c r="BX19" s="386"/>
      <c r="BY19" s="386"/>
      <c r="BZ19" s="386"/>
      <c r="CA19" s="386"/>
      <c r="CB19" s="386"/>
      <c r="CC19" s="386"/>
      <c r="CD19" s="386"/>
      <c r="CE19" s="386"/>
      <c r="CF19" s="386"/>
      <c r="CG19" s="386"/>
      <c r="CH19" s="386"/>
      <c r="CI19" s="386"/>
      <c r="CJ19" s="386"/>
      <c r="CK19" s="386"/>
      <c r="CL19" s="386"/>
      <c r="CM19" s="386"/>
      <c r="CN19" s="386"/>
      <c r="CO19" s="386"/>
      <c r="CP19" s="386"/>
      <c r="CQ19" s="386"/>
      <c r="CR19" s="386"/>
      <c r="CS19" s="386"/>
      <c r="CT19" s="386"/>
      <c r="CU19" s="386"/>
      <c r="CV19" s="386"/>
      <c r="CW19" s="386"/>
      <c r="CX19" s="386"/>
      <c r="CY19" s="386"/>
      <c r="CZ19" s="386"/>
      <c r="DA19" s="386"/>
      <c r="DB19" s="386"/>
      <c r="DC19" s="386"/>
      <c r="DD19" s="386"/>
      <c r="DE19" s="386"/>
      <c r="DF19" s="386"/>
      <c r="DG19" s="386"/>
      <c r="DH19" s="386"/>
      <c r="DI19" s="386"/>
      <c r="DJ19" s="386"/>
      <c r="DK19" s="386"/>
      <c r="DL19" s="386"/>
      <c r="DM19" s="386"/>
      <c r="DN19" s="386"/>
      <c r="DO19" s="386"/>
      <c r="DP19" s="386"/>
      <c r="DQ19" s="386"/>
      <c r="DR19" s="386"/>
      <c r="DS19" s="386"/>
      <c r="DT19" s="386"/>
      <c r="DU19" s="386"/>
      <c r="DV19" s="386"/>
      <c r="DW19" s="386"/>
      <c r="DX19" s="386"/>
      <c r="DY19" s="386"/>
      <c r="DZ19" s="386"/>
      <c r="EA19" s="386"/>
      <c r="EB19" s="386"/>
      <c r="EC19" s="386"/>
      <c r="ED19" s="386"/>
      <c r="EE19" s="386"/>
      <c r="EF19" s="386"/>
      <c r="EG19" s="386"/>
      <c r="EH19" s="386"/>
      <c r="EI19" s="386"/>
      <c r="EJ19" s="386"/>
      <c r="EK19" s="386"/>
      <c r="EL19" s="386"/>
      <c r="EM19" s="386"/>
      <c r="EN19" s="386"/>
      <c r="EO19" s="386"/>
      <c r="EP19" s="386"/>
      <c r="EQ19" s="386"/>
      <c r="ER19" s="386"/>
      <c r="ES19" s="386"/>
      <c r="ET19" s="386"/>
      <c r="EU19" s="386"/>
      <c r="EV19" s="386"/>
      <c r="EW19" s="386"/>
      <c r="EX19" s="386"/>
      <c r="EY19" s="386"/>
      <c r="EZ19" s="386"/>
      <c r="FA19" s="386"/>
      <c r="FB19" s="386"/>
      <c r="FC19" s="386"/>
      <c r="FD19" s="386"/>
      <c r="FE19" s="386"/>
      <c r="FF19" s="386"/>
      <c r="FG19" s="386"/>
      <c r="FH19" s="386"/>
      <c r="FI19" s="386"/>
      <c r="FJ19" s="386"/>
      <c r="FK19" s="386"/>
      <c r="FL19" s="386"/>
      <c r="FM19" s="386"/>
      <c r="FN19" s="386"/>
      <c r="FO19" s="386"/>
      <c r="FP19" s="386"/>
      <c r="FQ19" s="386"/>
      <c r="FR19" s="386"/>
      <c r="FS19" s="386"/>
      <c r="FT19" s="386"/>
      <c r="FU19" s="386"/>
      <c r="FV19" s="386"/>
      <c r="FW19" s="386"/>
      <c r="FX19" s="386"/>
      <c r="FY19" s="386"/>
      <c r="FZ19" s="386"/>
      <c r="GA19" s="386"/>
      <c r="GB19" s="386"/>
      <c r="GC19" s="386"/>
      <c r="GD19" s="386"/>
      <c r="GE19" s="386"/>
      <c r="GF19" s="386"/>
      <c r="GG19" s="386"/>
      <c r="GH19" s="386"/>
      <c r="GI19" s="386"/>
      <c r="GJ19" s="386"/>
      <c r="GK19" s="386"/>
      <c r="GL19" s="386"/>
      <c r="GM19" s="386"/>
      <c r="GN19" s="386"/>
      <c r="GO19" s="386"/>
      <c r="GP19" s="386"/>
      <c r="GQ19" s="386"/>
      <c r="GR19" s="386"/>
      <c r="GS19" s="386"/>
      <c r="GT19" s="386"/>
      <c r="GU19" s="386"/>
      <c r="GV19" s="386"/>
      <c r="GW19" s="386"/>
      <c r="GX19" s="386"/>
      <c r="GY19" s="386"/>
      <c r="GZ19" s="386"/>
      <c r="HA19" s="386"/>
      <c r="HB19" s="386"/>
      <c r="HC19" s="386"/>
      <c r="HD19" s="386"/>
      <c r="HE19" s="386"/>
      <c r="HF19" s="386"/>
      <c r="HG19" s="386"/>
      <c r="HH19" s="386"/>
      <c r="HI19" s="386"/>
      <c r="HJ19" s="386"/>
      <c r="HK19" s="386"/>
      <c r="HL19" s="386"/>
      <c r="HM19" s="386"/>
      <c r="HN19" s="386"/>
      <c r="HO19" s="386"/>
      <c r="HP19" s="386"/>
      <c r="HQ19" s="386"/>
      <c r="HR19" s="386"/>
      <c r="HS19" s="386"/>
      <c r="HT19" s="386"/>
      <c r="HU19" s="386"/>
      <c r="HV19" s="386"/>
      <c r="HW19" s="386"/>
      <c r="HX19" s="386"/>
      <c r="HY19" s="386"/>
      <c r="HZ19" s="386"/>
      <c r="IA19" s="386"/>
      <c r="IB19" s="386"/>
      <c r="IC19" s="386"/>
      <c r="ID19" s="386"/>
      <c r="IE19" s="386"/>
      <c r="IF19" s="386"/>
      <c r="IG19" s="386"/>
      <c r="IH19" s="386"/>
      <c r="II19" s="386"/>
      <c r="IJ19" s="386"/>
      <c r="IK19" s="386"/>
      <c r="IL19" s="386"/>
      <c r="IM19" s="386"/>
      <c r="IN19" s="386"/>
      <c r="IO19" s="386"/>
      <c r="IP19" s="386"/>
      <c r="IQ19" s="386"/>
      <c r="IR19" s="386"/>
      <c r="IS19" s="386"/>
      <c r="IT19" s="386"/>
      <c r="IU19" s="386"/>
      <c r="IV19" s="386"/>
      <c r="IW19" s="386"/>
      <c r="IX19" s="386"/>
      <c r="IY19" s="386"/>
      <c r="IZ19" s="386"/>
    </row>
    <row r="20" s="378" customFormat="1" ht="20" customHeight="1" spans="1:260">
      <c r="A20" s="405" t="s">
        <v>96</v>
      </c>
      <c r="B20" s="64">
        <v>11064</v>
      </c>
      <c r="C20" s="64"/>
      <c r="D20" s="64"/>
      <c r="E20" s="64"/>
      <c r="F20" s="395"/>
      <c r="G20" s="399"/>
      <c r="H20" s="395"/>
      <c r="I20" s="396">
        <f t="shared" si="3"/>
        <v>-11064</v>
      </c>
      <c r="J20" s="424"/>
      <c r="K20" s="421" t="s">
        <v>185</v>
      </c>
      <c r="L20" s="64">
        <v>13929</v>
      </c>
      <c r="M20" s="64"/>
      <c r="N20" s="64"/>
      <c r="O20" s="64"/>
      <c r="P20" s="395"/>
      <c r="Q20" s="25"/>
      <c r="R20" s="395"/>
      <c r="S20" s="23">
        <f t="shared" si="6"/>
        <v>-13929</v>
      </c>
      <c r="T20" s="436"/>
      <c r="U20" s="386"/>
      <c r="V20" s="386"/>
      <c r="W20" s="386"/>
      <c r="X20" s="386"/>
      <c r="Y20" s="386"/>
      <c r="Z20" s="386"/>
      <c r="AA20" s="386"/>
      <c r="AB20" s="386"/>
      <c r="AC20" s="386"/>
      <c r="AD20" s="386"/>
      <c r="AE20" s="386"/>
      <c r="AF20" s="386"/>
      <c r="AG20" s="386"/>
      <c r="AH20" s="386"/>
      <c r="AI20" s="386"/>
      <c r="AJ20" s="386"/>
      <c r="AK20" s="386"/>
      <c r="AL20" s="386"/>
      <c r="AM20" s="386"/>
      <c r="AN20" s="386"/>
      <c r="AO20" s="386"/>
      <c r="AP20" s="386"/>
      <c r="AQ20" s="386"/>
      <c r="AR20" s="386"/>
      <c r="AS20" s="386"/>
      <c r="AT20" s="386"/>
      <c r="AU20" s="386"/>
      <c r="AV20" s="386"/>
      <c r="AW20" s="386"/>
      <c r="AX20" s="386"/>
      <c r="AY20" s="386"/>
      <c r="AZ20" s="386"/>
      <c r="BA20" s="386"/>
      <c r="BB20" s="386"/>
      <c r="BC20" s="386"/>
      <c r="BD20" s="386"/>
      <c r="BE20" s="386"/>
      <c r="BF20" s="386"/>
      <c r="BG20" s="386"/>
      <c r="BH20" s="386"/>
      <c r="BI20" s="386"/>
      <c r="BJ20" s="386"/>
      <c r="BK20" s="386"/>
      <c r="BL20" s="386"/>
      <c r="BM20" s="386"/>
      <c r="BN20" s="386"/>
      <c r="BO20" s="386"/>
      <c r="BP20" s="386"/>
      <c r="BQ20" s="386"/>
      <c r="BR20" s="386"/>
      <c r="BS20" s="386"/>
      <c r="BT20" s="386"/>
      <c r="BU20" s="386"/>
      <c r="BV20" s="386"/>
      <c r="BW20" s="386"/>
      <c r="BX20" s="386"/>
      <c r="BY20" s="386"/>
      <c r="BZ20" s="386"/>
      <c r="CA20" s="386"/>
      <c r="CB20" s="386"/>
      <c r="CC20" s="386"/>
      <c r="CD20" s="386"/>
      <c r="CE20" s="386"/>
      <c r="CF20" s="386"/>
      <c r="CG20" s="386"/>
      <c r="CH20" s="386"/>
      <c r="CI20" s="386"/>
      <c r="CJ20" s="386"/>
      <c r="CK20" s="386"/>
      <c r="CL20" s="386"/>
      <c r="CM20" s="386"/>
      <c r="CN20" s="386"/>
      <c r="CO20" s="386"/>
      <c r="CP20" s="386"/>
      <c r="CQ20" s="386"/>
      <c r="CR20" s="386"/>
      <c r="CS20" s="386"/>
      <c r="CT20" s="386"/>
      <c r="CU20" s="386"/>
      <c r="CV20" s="386"/>
      <c r="CW20" s="386"/>
      <c r="CX20" s="386"/>
      <c r="CY20" s="386"/>
      <c r="CZ20" s="386"/>
      <c r="DA20" s="386"/>
      <c r="DB20" s="386"/>
      <c r="DC20" s="386"/>
      <c r="DD20" s="386"/>
      <c r="DE20" s="386"/>
      <c r="DF20" s="386"/>
      <c r="DG20" s="386"/>
      <c r="DH20" s="386"/>
      <c r="DI20" s="386"/>
      <c r="DJ20" s="386"/>
      <c r="DK20" s="386"/>
      <c r="DL20" s="386"/>
      <c r="DM20" s="386"/>
      <c r="DN20" s="386"/>
      <c r="DO20" s="386"/>
      <c r="DP20" s="386"/>
      <c r="DQ20" s="386"/>
      <c r="DR20" s="386"/>
      <c r="DS20" s="386"/>
      <c r="DT20" s="386"/>
      <c r="DU20" s="386"/>
      <c r="DV20" s="386"/>
      <c r="DW20" s="386"/>
      <c r="DX20" s="386"/>
      <c r="DY20" s="386"/>
      <c r="DZ20" s="386"/>
      <c r="EA20" s="386"/>
      <c r="EB20" s="386"/>
      <c r="EC20" s="386"/>
      <c r="ED20" s="386"/>
      <c r="EE20" s="386"/>
      <c r="EF20" s="386"/>
      <c r="EG20" s="386"/>
      <c r="EH20" s="386"/>
      <c r="EI20" s="386"/>
      <c r="EJ20" s="386"/>
      <c r="EK20" s="386"/>
      <c r="EL20" s="386"/>
      <c r="EM20" s="386"/>
      <c r="EN20" s="386"/>
      <c r="EO20" s="386"/>
      <c r="EP20" s="386"/>
      <c r="EQ20" s="386"/>
      <c r="ER20" s="386"/>
      <c r="ES20" s="386"/>
      <c r="ET20" s="386"/>
      <c r="EU20" s="386"/>
      <c r="EV20" s="386"/>
      <c r="EW20" s="386"/>
      <c r="EX20" s="386"/>
      <c r="EY20" s="386"/>
      <c r="EZ20" s="386"/>
      <c r="FA20" s="386"/>
      <c r="FB20" s="386"/>
      <c r="FC20" s="386"/>
      <c r="FD20" s="386"/>
      <c r="FE20" s="386"/>
      <c r="FF20" s="386"/>
      <c r="FG20" s="386"/>
      <c r="FH20" s="386"/>
      <c r="FI20" s="386"/>
      <c r="FJ20" s="386"/>
      <c r="FK20" s="386"/>
      <c r="FL20" s="386"/>
      <c r="FM20" s="386"/>
      <c r="FN20" s="386"/>
      <c r="FO20" s="386"/>
      <c r="FP20" s="386"/>
      <c r="FQ20" s="386"/>
      <c r="FR20" s="386"/>
      <c r="FS20" s="386"/>
      <c r="FT20" s="386"/>
      <c r="FU20" s="386"/>
      <c r="FV20" s="386"/>
      <c r="FW20" s="386"/>
      <c r="FX20" s="386"/>
      <c r="FY20" s="386"/>
      <c r="FZ20" s="386"/>
      <c r="GA20" s="386"/>
      <c r="GB20" s="386"/>
      <c r="GC20" s="386"/>
      <c r="GD20" s="386"/>
      <c r="GE20" s="386"/>
      <c r="GF20" s="386"/>
      <c r="GG20" s="386"/>
      <c r="GH20" s="386"/>
      <c r="GI20" s="386"/>
      <c r="GJ20" s="386"/>
      <c r="GK20" s="386"/>
      <c r="GL20" s="386"/>
      <c r="GM20" s="386"/>
      <c r="GN20" s="386"/>
      <c r="GO20" s="386"/>
      <c r="GP20" s="386"/>
      <c r="GQ20" s="386"/>
      <c r="GR20" s="386"/>
      <c r="GS20" s="386"/>
      <c r="GT20" s="386"/>
      <c r="GU20" s="386"/>
      <c r="GV20" s="386"/>
      <c r="GW20" s="386"/>
      <c r="GX20" s="386"/>
      <c r="GY20" s="386"/>
      <c r="GZ20" s="386"/>
      <c r="HA20" s="386"/>
      <c r="HB20" s="386"/>
      <c r="HC20" s="386"/>
      <c r="HD20" s="386"/>
      <c r="HE20" s="386"/>
      <c r="HF20" s="386"/>
      <c r="HG20" s="386"/>
      <c r="HH20" s="386"/>
      <c r="HI20" s="386"/>
      <c r="HJ20" s="386"/>
      <c r="HK20" s="386"/>
      <c r="HL20" s="386"/>
      <c r="HM20" s="386"/>
      <c r="HN20" s="386"/>
      <c r="HO20" s="386"/>
      <c r="HP20" s="386"/>
      <c r="HQ20" s="386"/>
      <c r="HR20" s="386"/>
      <c r="HS20" s="386"/>
      <c r="HT20" s="386"/>
      <c r="HU20" s="386"/>
      <c r="HV20" s="386"/>
      <c r="HW20" s="386"/>
      <c r="HX20" s="386"/>
      <c r="HY20" s="386"/>
      <c r="HZ20" s="386"/>
      <c r="IA20" s="386"/>
      <c r="IB20" s="386"/>
      <c r="IC20" s="386"/>
      <c r="ID20" s="386"/>
      <c r="IE20" s="386"/>
      <c r="IF20" s="386"/>
      <c r="IG20" s="386"/>
      <c r="IH20" s="386"/>
      <c r="II20" s="386"/>
      <c r="IJ20" s="386"/>
      <c r="IK20" s="386"/>
      <c r="IL20" s="386"/>
      <c r="IM20" s="386"/>
      <c r="IN20" s="386"/>
      <c r="IO20" s="386"/>
      <c r="IP20" s="386"/>
      <c r="IQ20" s="386"/>
      <c r="IR20" s="386"/>
      <c r="IS20" s="386"/>
      <c r="IT20" s="386"/>
      <c r="IU20" s="386"/>
      <c r="IV20" s="386"/>
      <c r="IW20" s="386"/>
      <c r="IX20" s="386"/>
      <c r="IY20" s="386"/>
      <c r="IZ20" s="386"/>
    </row>
    <row r="21" s="378" customFormat="1" ht="20" customHeight="1" spans="1:260">
      <c r="A21" s="406" t="s">
        <v>69</v>
      </c>
      <c r="B21" s="64">
        <v>475</v>
      </c>
      <c r="C21" s="64"/>
      <c r="D21" s="64"/>
      <c r="E21" s="64">
        <v>7086</v>
      </c>
      <c r="F21" s="395"/>
      <c r="G21" s="396">
        <f t="shared" si="10"/>
        <v>7086</v>
      </c>
      <c r="H21" s="395"/>
      <c r="I21" s="396">
        <f t="shared" si="3"/>
        <v>6611</v>
      </c>
      <c r="J21" s="424"/>
      <c r="K21" s="421" t="s">
        <v>68</v>
      </c>
      <c r="L21" s="64">
        <v>243456</v>
      </c>
      <c r="M21" s="64">
        <v>250450</v>
      </c>
      <c r="N21" s="64">
        <v>382734</v>
      </c>
      <c r="O21" s="64">
        <f>382734+22471+5542+7086</f>
        <v>417833</v>
      </c>
      <c r="P21" s="395"/>
      <c r="Q21" s="23">
        <f t="shared" si="12"/>
        <v>35099</v>
      </c>
      <c r="R21" s="395"/>
      <c r="S21" s="23">
        <f t="shared" si="6"/>
        <v>174377</v>
      </c>
      <c r="T21" s="436"/>
      <c r="U21" s="386"/>
      <c r="V21" s="386"/>
      <c r="W21" s="386"/>
      <c r="X21" s="386"/>
      <c r="Y21" s="386"/>
      <c r="Z21" s="386"/>
      <c r="AA21" s="386"/>
      <c r="AB21" s="386"/>
      <c r="AC21" s="386"/>
      <c r="AD21" s="386"/>
      <c r="AE21" s="386"/>
      <c r="AF21" s="386"/>
      <c r="AG21" s="386"/>
      <c r="AH21" s="386"/>
      <c r="AI21" s="386"/>
      <c r="AJ21" s="386"/>
      <c r="AK21" s="386"/>
      <c r="AL21" s="386"/>
      <c r="AM21" s="386"/>
      <c r="AN21" s="386"/>
      <c r="AO21" s="386"/>
      <c r="AP21" s="386"/>
      <c r="AQ21" s="386"/>
      <c r="AR21" s="386"/>
      <c r="AS21" s="386"/>
      <c r="AT21" s="386"/>
      <c r="AU21" s="386"/>
      <c r="AV21" s="386"/>
      <c r="AW21" s="386"/>
      <c r="AX21" s="386"/>
      <c r="AY21" s="386"/>
      <c r="AZ21" s="386"/>
      <c r="BA21" s="386"/>
      <c r="BB21" s="386"/>
      <c r="BC21" s="386"/>
      <c r="BD21" s="386"/>
      <c r="BE21" s="386"/>
      <c r="BF21" s="386"/>
      <c r="BG21" s="386"/>
      <c r="BH21" s="386"/>
      <c r="BI21" s="386"/>
      <c r="BJ21" s="386"/>
      <c r="BK21" s="386"/>
      <c r="BL21" s="386"/>
      <c r="BM21" s="386"/>
      <c r="BN21" s="386"/>
      <c r="BO21" s="386"/>
      <c r="BP21" s="386"/>
      <c r="BQ21" s="386"/>
      <c r="BR21" s="386"/>
      <c r="BS21" s="386"/>
      <c r="BT21" s="386"/>
      <c r="BU21" s="386"/>
      <c r="BV21" s="386"/>
      <c r="BW21" s="386"/>
      <c r="BX21" s="386"/>
      <c r="BY21" s="386"/>
      <c r="BZ21" s="386"/>
      <c r="CA21" s="386"/>
      <c r="CB21" s="386"/>
      <c r="CC21" s="386"/>
      <c r="CD21" s="386"/>
      <c r="CE21" s="386"/>
      <c r="CF21" s="386"/>
      <c r="CG21" s="386"/>
      <c r="CH21" s="386"/>
      <c r="CI21" s="386"/>
      <c r="CJ21" s="386"/>
      <c r="CK21" s="386"/>
      <c r="CL21" s="386"/>
      <c r="CM21" s="386"/>
      <c r="CN21" s="386"/>
      <c r="CO21" s="386"/>
      <c r="CP21" s="386"/>
      <c r="CQ21" s="386"/>
      <c r="CR21" s="386"/>
      <c r="CS21" s="386"/>
      <c r="CT21" s="386"/>
      <c r="CU21" s="386"/>
      <c r="CV21" s="386"/>
      <c r="CW21" s="386"/>
      <c r="CX21" s="386"/>
      <c r="CY21" s="386"/>
      <c r="CZ21" s="386"/>
      <c r="DA21" s="386"/>
      <c r="DB21" s="386"/>
      <c r="DC21" s="386"/>
      <c r="DD21" s="386"/>
      <c r="DE21" s="386"/>
      <c r="DF21" s="386"/>
      <c r="DG21" s="386"/>
      <c r="DH21" s="386"/>
      <c r="DI21" s="386"/>
      <c r="DJ21" s="386"/>
      <c r="DK21" s="386"/>
      <c r="DL21" s="386"/>
      <c r="DM21" s="386"/>
      <c r="DN21" s="386"/>
      <c r="DO21" s="386"/>
      <c r="DP21" s="386"/>
      <c r="DQ21" s="386"/>
      <c r="DR21" s="386"/>
      <c r="DS21" s="386"/>
      <c r="DT21" s="386"/>
      <c r="DU21" s="386"/>
      <c r="DV21" s="386"/>
      <c r="DW21" s="386"/>
      <c r="DX21" s="386"/>
      <c r="DY21" s="386"/>
      <c r="DZ21" s="386"/>
      <c r="EA21" s="386"/>
      <c r="EB21" s="386"/>
      <c r="EC21" s="386"/>
      <c r="ED21" s="386"/>
      <c r="EE21" s="386"/>
      <c r="EF21" s="386"/>
      <c r="EG21" s="386"/>
      <c r="EH21" s="386"/>
      <c r="EI21" s="386"/>
      <c r="EJ21" s="386"/>
      <c r="EK21" s="386"/>
      <c r="EL21" s="386"/>
      <c r="EM21" s="386"/>
      <c r="EN21" s="386"/>
      <c r="EO21" s="386"/>
      <c r="EP21" s="386"/>
      <c r="EQ21" s="386"/>
      <c r="ER21" s="386"/>
      <c r="ES21" s="386"/>
      <c r="ET21" s="386"/>
      <c r="EU21" s="386"/>
      <c r="EV21" s="386"/>
      <c r="EW21" s="386"/>
      <c r="EX21" s="386"/>
      <c r="EY21" s="386"/>
      <c r="EZ21" s="386"/>
      <c r="FA21" s="386"/>
      <c r="FB21" s="386"/>
      <c r="FC21" s="386"/>
      <c r="FD21" s="386"/>
      <c r="FE21" s="386"/>
      <c r="FF21" s="386"/>
      <c r="FG21" s="386"/>
      <c r="FH21" s="386"/>
      <c r="FI21" s="386"/>
      <c r="FJ21" s="386"/>
      <c r="FK21" s="386"/>
      <c r="FL21" s="386"/>
      <c r="FM21" s="386"/>
      <c r="FN21" s="386"/>
      <c r="FO21" s="386"/>
      <c r="FP21" s="386"/>
      <c r="FQ21" s="386"/>
      <c r="FR21" s="386"/>
      <c r="FS21" s="386"/>
      <c r="FT21" s="386"/>
      <c r="FU21" s="386"/>
      <c r="FV21" s="386"/>
      <c r="FW21" s="386"/>
      <c r="FX21" s="386"/>
      <c r="FY21" s="386"/>
      <c r="FZ21" s="386"/>
      <c r="GA21" s="386"/>
      <c r="GB21" s="386"/>
      <c r="GC21" s="386"/>
      <c r="GD21" s="386"/>
      <c r="GE21" s="386"/>
      <c r="GF21" s="386"/>
      <c r="GG21" s="386"/>
      <c r="GH21" s="386"/>
      <c r="GI21" s="386"/>
      <c r="GJ21" s="386"/>
      <c r="GK21" s="386"/>
      <c r="GL21" s="386"/>
      <c r="GM21" s="386"/>
      <c r="GN21" s="386"/>
      <c r="GO21" s="386"/>
      <c r="GP21" s="386"/>
      <c r="GQ21" s="386"/>
      <c r="GR21" s="386"/>
      <c r="GS21" s="386"/>
      <c r="GT21" s="386"/>
      <c r="GU21" s="386"/>
      <c r="GV21" s="386"/>
      <c r="GW21" s="386"/>
      <c r="GX21" s="386"/>
      <c r="GY21" s="386"/>
      <c r="GZ21" s="386"/>
      <c r="HA21" s="386"/>
      <c r="HB21" s="386"/>
      <c r="HC21" s="386"/>
      <c r="HD21" s="386"/>
      <c r="HE21" s="386"/>
      <c r="HF21" s="386"/>
      <c r="HG21" s="386"/>
      <c r="HH21" s="386"/>
      <c r="HI21" s="386"/>
      <c r="HJ21" s="386"/>
      <c r="HK21" s="386"/>
      <c r="HL21" s="386"/>
      <c r="HM21" s="386"/>
      <c r="HN21" s="386"/>
      <c r="HO21" s="386"/>
      <c r="HP21" s="386"/>
      <c r="HQ21" s="386"/>
      <c r="HR21" s="386"/>
      <c r="HS21" s="386"/>
      <c r="HT21" s="386"/>
      <c r="HU21" s="386"/>
      <c r="HV21" s="386"/>
      <c r="HW21" s="386"/>
      <c r="HX21" s="386"/>
      <c r="HY21" s="386"/>
      <c r="HZ21" s="386"/>
      <c r="IA21" s="386"/>
      <c r="IB21" s="386"/>
      <c r="IC21" s="386"/>
      <c r="ID21" s="386"/>
      <c r="IE21" s="386"/>
      <c r="IF21" s="386"/>
      <c r="IG21" s="386"/>
      <c r="IH21" s="386"/>
      <c r="II21" s="386"/>
      <c r="IJ21" s="386"/>
      <c r="IK21" s="386"/>
      <c r="IL21" s="386"/>
      <c r="IM21" s="386"/>
      <c r="IN21" s="386"/>
      <c r="IO21" s="386"/>
      <c r="IP21" s="386"/>
      <c r="IQ21" s="386"/>
      <c r="IR21" s="386"/>
      <c r="IS21" s="386"/>
      <c r="IT21" s="386"/>
      <c r="IU21" s="386"/>
      <c r="IV21" s="386"/>
      <c r="IW21" s="386"/>
      <c r="IX21" s="386"/>
      <c r="IY21" s="386"/>
      <c r="IZ21" s="386"/>
    </row>
    <row r="22" s="378" customFormat="1" ht="20" customHeight="1" spans="1:260">
      <c r="A22" s="406" t="s">
        <v>186</v>
      </c>
      <c r="B22" s="64">
        <v>145145</v>
      </c>
      <c r="C22" s="64">
        <v>91674</v>
      </c>
      <c r="D22" s="64">
        <v>91914</v>
      </c>
      <c r="E22" s="64">
        <v>91914</v>
      </c>
      <c r="F22" s="395"/>
      <c r="G22" s="396"/>
      <c r="H22" s="395"/>
      <c r="I22" s="396">
        <f t="shared" si="3"/>
        <v>-53231</v>
      </c>
      <c r="J22" s="424"/>
      <c r="K22" s="426" t="s">
        <v>187</v>
      </c>
      <c r="L22" s="64">
        <v>91914</v>
      </c>
      <c r="M22" s="64">
        <v>30</v>
      </c>
      <c r="N22" s="422"/>
      <c r="O22" s="64">
        <f>12203+1700</f>
        <v>13903</v>
      </c>
      <c r="P22" s="395"/>
      <c r="Q22" s="23">
        <f t="shared" si="12"/>
        <v>13903</v>
      </c>
      <c r="R22" s="395"/>
      <c r="S22" s="23">
        <f t="shared" si="6"/>
        <v>-78011</v>
      </c>
      <c r="T22" s="436"/>
      <c r="U22" s="386"/>
      <c r="V22" s="386"/>
      <c r="W22" s="386"/>
      <c r="X22" s="386"/>
      <c r="Y22" s="386"/>
      <c r="Z22" s="386"/>
      <c r="AA22" s="386"/>
      <c r="AB22" s="386"/>
      <c r="AC22" s="386"/>
      <c r="AD22" s="386"/>
      <c r="AE22" s="386"/>
      <c r="AF22" s="386"/>
      <c r="AG22" s="386"/>
      <c r="AH22" s="386"/>
      <c r="AI22" s="386"/>
      <c r="AJ22" s="386"/>
      <c r="AK22" s="386"/>
      <c r="AL22" s="386"/>
      <c r="AM22" s="386"/>
      <c r="AN22" s="386"/>
      <c r="AO22" s="386"/>
      <c r="AP22" s="386"/>
      <c r="AQ22" s="386"/>
      <c r="AR22" s="386"/>
      <c r="AS22" s="386"/>
      <c r="AT22" s="386"/>
      <c r="AU22" s="386"/>
      <c r="AV22" s="386"/>
      <c r="AW22" s="386"/>
      <c r="AX22" s="386"/>
      <c r="AY22" s="386"/>
      <c r="AZ22" s="386"/>
      <c r="BA22" s="386"/>
      <c r="BB22" s="386"/>
      <c r="BC22" s="386"/>
      <c r="BD22" s="386"/>
      <c r="BE22" s="386"/>
      <c r="BF22" s="386"/>
      <c r="BG22" s="386"/>
      <c r="BH22" s="386"/>
      <c r="BI22" s="386"/>
      <c r="BJ22" s="386"/>
      <c r="BK22" s="386"/>
      <c r="BL22" s="386"/>
      <c r="BM22" s="386"/>
      <c r="BN22" s="386"/>
      <c r="BO22" s="386"/>
      <c r="BP22" s="386"/>
      <c r="BQ22" s="386"/>
      <c r="BR22" s="386"/>
      <c r="BS22" s="386"/>
      <c r="BT22" s="386"/>
      <c r="BU22" s="386"/>
      <c r="BV22" s="386"/>
      <c r="BW22" s="386"/>
      <c r="BX22" s="386"/>
      <c r="BY22" s="386"/>
      <c r="BZ22" s="386"/>
      <c r="CA22" s="386"/>
      <c r="CB22" s="386"/>
      <c r="CC22" s="386"/>
      <c r="CD22" s="386"/>
      <c r="CE22" s="386"/>
      <c r="CF22" s="386"/>
      <c r="CG22" s="386"/>
      <c r="CH22" s="386"/>
      <c r="CI22" s="386"/>
      <c r="CJ22" s="386"/>
      <c r="CK22" s="386"/>
      <c r="CL22" s="386"/>
      <c r="CM22" s="386"/>
      <c r="CN22" s="386"/>
      <c r="CO22" s="386"/>
      <c r="CP22" s="386"/>
      <c r="CQ22" s="386"/>
      <c r="CR22" s="386"/>
      <c r="CS22" s="386"/>
      <c r="CT22" s="386"/>
      <c r="CU22" s="386"/>
      <c r="CV22" s="386"/>
      <c r="CW22" s="386"/>
      <c r="CX22" s="386"/>
      <c r="CY22" s="386"/>
      <c r="CZ22" s="386"/>
      <c r="DA22" s="386"/>
      <c r="DB22" s="386"/>
      <c r="DC22" s="386"/>
      <c r="DD22" s="386"/>
      <c r="DE22" s="386"/>
      <c r="DF22" s="386"/>
      <c r="DG22" s="386"/>
      <c r="DH22" s="386"/>
      <c r="DI22" s="386"/>
      <c r="DJ22" s="386"/>
      <c r="DK22" s="386"/>
      <c r="DL22" s="386"/>
      <c r="DM22" s="386"/>
      <c r="DN22" s="386"/>
      <c r="DO22" s="386"/>
      <c r="DP22" s="386"/>
      <c r="DQ22" s="386"/>
      <c r="DR22" s="386"/>
      <c r="DS22" s="386"/>
      <c r="DT22" s="386"/>
      <c r="DU22" s="386"/>
      <c r="DV22" s="386"/>
      <c r="DW22" s="386"/>
      <c r="DX22" s="386"/>
      <c r="DY22" s="386"/>
      <c r="DZ22" s="386"/>
      <c r="EA22" s="386"/>
      <c r="EB22" s="386"/>
      <c r="EC22" s="386"/>
      <c r="ED22" s="386"/>
      <c r="EE22" s="386"/>
      <c r="EF22" s="386"/>
      <c r="EG22" s="386"/>
      <c r="EH22" s="386"/>
      <c r="EI22" s="386"/>
      <c r="EJ22" s="386"/>
      <c r="EK22" s="386"/>
      <c r="EL22" s="386"/>
      <c r="EM22" s="386"/>
      <c r="EN22" s="386"/>
      <c r="EO22" s="386"/>
      <c r="EP22" s="386"/>
      <c r="EQ22" s="386"/>
      <c r="ER22" s="386"/>
      <c r="ES22" s="386"/>
      <c r="ET22" s="386"/>
      <c r="EU22" s="386"/>
      <c r="EV22" s="386"/>
      <c r="EW22" s="386"/>
      <c r="EX22" s="386"/>
      <c r="EY22" s="386"/>
      <c r="EZ22" s="386"/>
      <c r="FA22" s="386"/>
      <c r="FB22" s="386"/>
      <c r="FC22" s="386"/>
      <c r="FD22" s="386"/>
      <c r="FE22" s="386"/>
      <c r="FF22" s="386"/>
      <c r="FG22" s="386"/>
      <c r="FH22" s="386"/>
      <c r="FI22" s="386"/>
      <c r="FJ22" s="386"/>
      <c r="FK22" s="386"/>
      <c r="FL22" s="386"/>
      <c r="FM22" s="386"/>
      <c r="FN22" s="386"/>
      <c r="FO22" s="386"/>
      <c r="FP22" s="386"/>
      <c r="FQ22" s="386"/>
      <c r="FR22" s="386"/>
      <c r="FS22" s="386"/>
      <c r="FT22" s="386"/>
      <c r="FU22" s="386"/>
      <c r="FV22" s="386"/>
      <c r="FW22" s="386"/>
      <c r="FX22" s="386"/>
      <c r="FY22" s="386"/>
      <c r="FZ22" s="386"/>
      <c r="GA22" s="386"/>
      <c r="GB22" s="386"/>
      <c r="GC22" s="386"/>
      <c r="GD22" s="386"/>
      <c r="GE22" s="386"/>
      <c r="GF22" s="386"/>
      <c r="GG22" s="386"/>
      <c r="GH22" s="386"/>
      <c r="GI22" s="386"/>
      <c r="GJ22" s="386"/>
      <c r="GK22" s="386"/>
      <c r="GL22" s="386"/>
      <c r="GM22" s="386"/>
      <c r="GN22" s="386"/>
      <c r="GO22" s="386"/>
      <c r="GP22" s="386"/>
      <c r="GQ22" s="386"/>
      <c r="GR22" s="386"/>
      <c r="GS22" s="386"/>
      <c r="GT22" s="386"/>
      <c r="GU22" s="386"/>
      <c r="GV22" s="386"/>
      <c r="GW22" s="386"/>
      <c r="GX22" s="386"/>
      <c r="GY22" s="386"/>
      <c r="GZ22" s="386"/>
      <c r="HA22" s="386"/>
      <c r="HB22" s="386"/>
      <c r="HC22" s="386"/>
      <c r="HD22" s="386"/>
      <c r="HE22" s="386"/>
      <c r="HF22" s="386"/>
      <c r="HG22" s="386"/>
      <c r="HH22" s="386"/>
      <c r="HI22" s="386"/>
      <c r="HJ22" s="386"/>
      <c r="HK22" s="386"/>
      <c r="HL22" s="386"/>
      <c r="HM22" s="386"/>
      <c r="HN22" s="386"/>
      <c r="HO22" s="386"/>
      <c r="HP22" s="386"/>
      <c r="HQ22" s="386"/>
      <c r="HR22" s="386"/>
      <c r="HS22" s="386"/>
      <c r="HT22" s="386"/>
      <c r="HU22" s="386"/>
      <c r="HV22" s="386"/>
      <c r="HW22" s="386"/>
      <c r="HX22" s="386"/>
      <c r="HY22" s="386"/>
      <c r="HZ22" s="386"/>
      <c r="IA22" s="386"/>
      <c r="IB22" s="386"/>
      <c r="IC22" s="386"/>
      <c r="ID22" s="386"/>
      <c r="IE22" s="386"/>
      <c r="IF22" s="386"/>
      <c r="IG22" s="386"/>
      <c r="IH22" s="386"/>
      <c r="II22" s="386"/>
      <c r="IJ22" s="386"/>
      <c r="IK22" s="386"/>
      <c r="IL22" s="386"/>
      <c r="IM22" s="386"/>
      <c r="IN22" s="386"/>
      <c r="IO22" s="386"/>
      <c r="IP22" s="386"/>
      <c r="IQ22" s="386"/>
      <c r="IR22" s="386"/>
      <c r="IS22" s="386"/>
      <c r="IT22" s="386"/>
      <c r="IU22" s="386"/>
      <c r="IV22" s="386"/>
      <c r="IW22" s="386"/>
      <c r="IX22" s="386"/>
      <c r="IY22" s="386"/>
      <c r="IZ22" s="386"/>
    </row>
    <row r="23" s="378" customFormat="1" ht="20" customHeight="1" spans="1:260">
      <c r="A23" s="407"/>
      <c r="B23" s="408"/>
      <c r="C23" s="408"/>
      <c r="D23" s="408"/>
      <c r="E23" s="408"/>
      <c r="F23" s="409"/>
      <c r="G23" s="410"/>
      <c r="H23" s="409"/>
      <c r="I23" s="427"/>
      <c r="J23" s="424"/>
      <c r="K23" s="428"/>
      <c r="L23" s="408"/>
      <c r="M23" s="408"/>
      <c r="N23" s="429"/>
      <c r="O23" s="408"/>
      <c r="P23" s="409"/>
      <c r="Q23" s="66"/>
      <c r="R23" s="409"/>
      <c r="S23" s="437"/>
      <c r="T23" s="436"/>
      <c r="U23" s="386"/>
      <c r="V23" s="386"/>
      <c r="W23" s="386"/>
      <c r="X23" s="386"/>
      <c r="Y23" s="386"/>
      <c r="Z23" s="386"/>
      <c r="AA23" s="386"/>
      <c r="AB23" s="386"/>
      <c r="AC23" s="386"/>
      <c r="AD23" s="386"/>
      <c r="AE23" s="386"/>
      <c r="AF23" s="386"/>
      <c r="AG23" s="386"/>
      <c r="AH23" s="386"/>
      <c r="AI23" s="386"/>
      <c r="AJ23" s="386"/>
      <c r="AK23" s="386"/>
      <c r="AL23" s="386"/>
      <c r="AM23" s="386"/>
      <c r="AN23" s="386"/>
      <c r="AO23" s="386"/>
      <c r="AP23" s="386"/>
      <c r="AQ23" s="386"/>
      <c r="AR23" s="386"/>
      <c r="AS23" s="386"/>
      <c r="AT23" s="386"/>
      <c r="AU23" s="386"/>
      <c r="AV23" s="386"/>
      <c r="AW23" s="386"/>
      <c r="AX23" s="386"/>
      <c r="AY23" s="386"/>
      <c r="AZ23" s="386"/>
      <c r="BA23" s="386"/>
      <c r="BB23" s="386"/>
      <c r="BC23" s="386"/>
      <c r="BD23" s="386"/>
      <c r="BE23" s="386"/>
      <c r="BF23" s="386"/>
      <c r="BG23" s="386"/>
      <c r="BH23" s="386"/>
      <c r="BI23" s="386"/>
      <c r="BJ23" s="386"/>
      <c r="BK23" s="386"/>
      <c r="BL23" s="386"/>
      <c r="BM23" s="386"/>
      <c r="BN23" s="386"/>
      <c r="BO23" s="386"/>
      <c r="BP23" s="386"/>
      <c r="BQ23" s="386"/>
      <c r="BR23" s="386"/>
      <c r="BS23" s="386"/>
      <c r="BT23" s="386"/>
      <c r="BU23" s="386"/>
      <c r="BV23" s="386"/>
      <c r="BW23" s="386"/>
      <c r="BX23" s="386"/>
      <c r="BY23" s="386"/>
      <c r="BZ23" s="386"/>
      <c r="CA23" s="386"/>
      <c r="CB23" s="386"/>
      <c r="CC23" s="386"/>
      <c r="CD23" s="386"/>
      <c r="CE23" s="386"/>
      <c r="CF23" s="386"/>
      <c r="CG23" s="386"/>
      <c r="CH23" s="386"/>
      <c r="CI23" s="386"/>
      <c r="CJ23" s="386"/>
      <c r="CK23" s="386"/>
      <c r="CL23" s="386"/>
      <c r="CM23" s="386"/>
      <c r="CN23" s="386"/>
      <c r="CO23" s="386"/>
      <c r="CP23" s="386"/>
      <c r="CQ23" s="386"/>
      <c r="CR23" s="386"/>
      <c r="CS23" s="386"/>
      <c r="CT23" s="386"/>
      <c r="CU23" s="386"/>
      <c r="CV23" s="386"/>
      <c r="CW23" s="386"/>
      <c r="CX23" s="386"/>
      <c r="CY23" s="386"/>
      <c r="CZ23" s="386"/>
      <c r="DA23" s="386"/>
      <c r="DB23" s="386"/>
      <c r="DC23" s="386"/>
      <c r="DD23" s="386"/>
      <c r="DE23" s="386"/>
      <c r="DF23" s="386"/>
      <c r="DG23" s="386"/>
      <c r="DH23" s="386"/>
      <c r="DI23" s="386"/>
      <c r="DJ23" s="386"/>
      <c r="DK23" s="386"/>
      <c r="DL23" s="386"/>
      <c r="DM23" s="386"/>
      <c r="DN23" s="386"/>
      <c r="DO23" s="386"/>
      <c r="DP23" s="386"/>
      <c r="DQ23" s="386"/>
      <c r="DR23" s="386"/>
      <c r="DS23" s="386"/>
      <c r="DT23" s="386"/>
      <c r="DU23" s="386"/>
      <c r="DV23" s="386"/>
      <c r="DW23" s="386"/>
      <c r="DX23" s="386"/>
      <c r="DY23" s="386"/>
      <c r="DZ23" s="386"/>
      <c r="EA23" s="386"/>
      <c r="EB23" s="386"/>
      <c r="EC23" s="386"/>
      <c r="ED23" s="386"/>
      <c r="EE23" s="386"/>
      <c r="EF23" s="386"/>
      <c r="EG23" s="386"/>
      <c r="EH23" s="386"/>
      <c r="EI23" s="386"/>
      <c r="EJ23" s="386"/>
      <c r="EK23" s="386"/>
      <c r="EL23" s="386"/>
      <c r="EM23" s="386"/>
      <c r="EN23" s="386"/>
      <c r="EO23" s="386"/>
      <c r="EP23" s="386"/>
      <c r="EQ23" s="386"/>
      <c r="ER23" s="386"/>
      <c r="ES23" s="386"/>
      <c r="ET23" s="386"/>
      <c r="EU23" s="386"/>
      <c r="EV23" s="386"/>
      <c r="EW23" s="386"/>
      <c r="EX23" s="386"/>
      <c r="EY23" s="386"/>
      <c r="EZ23" s="386"/>
      <c r="FA23" s="386"/>
      <c r="FB23" s="386"/>
      <c r="FC23" s="386"/>
      <c r="FD23" s="386"/>
      <c r="FE23" s="386"/>
      <c r="FF23" s="386"/>
      <c r="FG23" s="386"/>
      <c r="FH23" s="386"/>
      <c r="FI23" s="386"/>
      <c r="FJ23" s="386"/>
      <c r="FK23" s="386"/>
      <c r="FL23" s="386"/>
      <c r="FM23" s="386"/>
      <c r="FN23" s="386"/>
      <c r="FO23" s="386"/>
      <c r="FP23" s="386"/>
      <c r="FQ23" s="386"/>
      <c r="FR23" s="386"/>
      <c r="FS23" s="386"/>
      <c r="FT23" s="386"/>
      <c r="FU23" s="386"/>
      <c r="FV23" s="386"/>
      <c r="FW23" s="386"/>
      <c r="FX23" s="386"/>
      <c r="FY23" s="386"/>
      <c r="FZ23" s="386"/>
      <c r="GA23" s="386"/>
      <c r="GB23" s="386"/>
      <c r="GC23" s="386"/>
      <c r="GD23" s="386"/>
      <c r="GE23" s="386"/>
      <c r="GF23" s="386"/>
      <c r="GG23" s="386"/>
      <c r="GH23" s="386"/>
      <c r="GI23" s="386"/>
      <c r="GJ23" s="386"/>
      <c r="GK23" s="386"/>
      <c r="GL23" s="386"/>
      <c r="GM23" s="386"/>
      <c r="GN23" s="386"/>
      <c r="GO23" s="386"/>
      <c r="GP23" s="386"/>
      <c r="GQ23" s="386"/>
      <c r="GR23" s="386"/>
      <c r="GS23" s="386"/>
      <c r="GT23" s="386"/>
      <c r="GU23" s="386"/>
      <c r="GV23" s="386"/>
      <c r="GW23" s="386"/>
      <c r="GX23" s="386"/>
      <c r="GY23" s="386"/>
      <c r="GZ23" s="386"/>
      <c r="HA23" s="386"/>
      <c r="HB23" s="386"/>
      <c r="HC23" s="386"/>
      <c r="HD23" s="386"/>
      <c r="HE23" s="386"/>
      <c r="HF23" s="386"/>
      <c r="HG23" s="386"/>
      <c r="HH23" s="386"/>
      <c r="HI23" s="386"/>
      <c r="HJ23" s="386"/>
      <c r="HK23" s="386"/>
      <c r="HL23" s="386"/>
      <c r="HM23" s="386"/>
      <c r="HN23" s="386"/>
      <c r="HO23" s="386"/>
      <c r="HP23" s="386"/>
      <c r="HQ23" s="386"/>
      <c r="HR23" s="386"/>
      <c r="HS23" s="386"/>
      <c r="HT23" s="386"/>
      <c r="HU23" s="386"/>
      <c r="HV23" s="386"/>
      <c r="HW23" s="386"/>
      <c r="HX23" s="386"/>
      <c r="HY23" s="386"/>
      <c r="HZ23" s="386"/>
      <c r="IA23" s="386"/>
      <c r="IB23" s="386"/>
      <c r="IC23" s="386"/>
      <c r="ID23" s="386"/>
      <c r="IE23" s="386"/>
      <c r="IF23" s="386"/>
      <c r="IG23" s="386"/>
      <c r="IH23" s="386"/>
      <c r="II23" s="386"/>
      <c r="IJ23" s="386"/>
      <c r="IK23" s="386"/>
      <c r="IL23" s="386"/>
      <c r="IM23" s="386"/>
      <c r="IN23" s="386"/>
      <c r="IO23" s="386"/>
      <c r="IP23" s="386"/>
      <c r="IQ23" s="386"/>
      <c r="IR23" s="386"/>
      <c r="IS23" s="386"/>
      <c r="IT23" s="386"/>
      <c r="IU23" s="386"/>
      <c r="IV23" s="386"/>
      <c r="IW23" s="386"/>
      <c r="IX23" s="386"/>
      <c r="IY23" s="386"/>
      <c r="IZ23" s="386"/>
    </row>
    <row r="24" s="378" customFormat="1" ht="20" customHeight="1" spans="1:260">
      <c r="A24" s="411" t="s">
        <v>78</v>
      </c>
      <c r="B24" s="412">
        <f>SUM(B16:B22)</f>
        <v>1124914</v>
      </c>
      <c r="C24" s="412">
        <f>SUM(C16:C22)</f>
        <v>642543</v>
      </c>
      <c r="D24" s="412">
        <f>SUM(D16:D22)</f>
        <v>2016883</v>
      </c>
      <c r="E24" s="412">
        <f>SUM(E16:E22)</f>
        <v>2048726</v>
      </c>
      <c r="F24" s="413">
        <f>+E24/D24*100</f>
        <v>101.578822370956</v>
      </c>
      <c r="G24" s="414">
        <f>+E24-D24</f>
        <v>31843</v>
      </c>
      <c r="H24" s="413">
        <f>E24/B24*100-100</f>
        <v>82.1229000616936</v>
      </c>
      <c r="I24" s="414">
        <f t="shared" si="3"/>
        <v>923812</v>
      </c>
      <c r="J24" s="430"/>
      <c r="K24" s="431" t="s">
        <v>79</v>
      </c>
      <c r="L24" s="412">
        <f t="shared" ref="L24:O24" si="13">SUM(L16:L22)</f>
        <v>1124914</v>
      </c>
      <c r="M24" s="412">
        <f t="shared" si="13"/>
        <v>642543</v>
      </c>
      <c r="N24" s="412">
        <f t="shared" si="13"/>
        <v>2016883</v>
      </c>
      <c r="O24" s="412">
        <f t="shared" si="13"/>
        <v>2048726</v>
      </c>
      <c r="P24" s="413">
        <f>+O24/N24*100</f>
        <v>101.578822370956</v>
      </c>
      <c r="Q24" s="69">
        <f>+O24-N24</f>
        <v>31843</v>
      </c>
      <c r="R24" s="413">
        <f>O24/L24*100-100</f>
        <v>82.1229000616936</v>
      </c>
      <c r="S24" s="69">
        <f t="shared" si="6"/>
        <v>923812</v>
      </c>
      <c r="T24" s="438"/>
      <c r="U24" s="386"/>
      <c r="V24" s="386"/>
      <c r="W24" s="386"/>
      <c r="X24" s="386"/>
      <c r="Y24" s="386"/>
      <c r="Z24" s="386"/>
      <c r="AA24" s="386"/>
      <c r="AB24" s="386"/>
      <c r="AC24" s="386"/>
      <c r="AD24" s="386"/>
      <c r="AE24" s="386"/>
      <c r="AF24" s="386"/>
      <c r="AG24" s="386"/>
      <c r="AH24" s="386"/>
      <c r="AI24" s="386"/>
      <c r="AJ24" s="386"/>
      <c r="AK24" s="386"/>
      <c r="AL24" s="386"/>
      <c r="AM24" s="386"/>
      <c r="AN24" s="386"/>
      <c r="AO24" s="386"/>
      <c r="AP24" s="386"/>
      <c r="AQ24" s="386"/>
      <c r="AR24" s="386"/>
      <c r="AS24" s="386"/>
      <c r="AT24" s="386"/>
      <c r="AU24" s="386"/>
      <c r="AV24" s="386"/>
      <c r="AW24" s="386"/>
      <c r="AX24" s="386"/>
      <c r="AY24" s="386"/>
      <c r="AZ24" s="386"/>
      <c r="BA24" s="386"/>
      <c r="BB24" s="386"/>
      <c r="BC24" s="386"/>
      <c r="BD24" s="386"/>
      <c r="BE24" s="386"/>
      <c r="BF24" s="386"/>
      <c r="BG24" s="386"/>
      <c r="BH24" s="386"/>
      <c r="BI24" s="386"/>
      <c r="BJ24" s="386"/>
      <c r="BK24" s="386"/>
      <c r="BL24" s="386"/>
      <c r="BM24" s="386"/>
      <c r="BN24" s="386"/>
      <c r="BO24" s="386"/>
      <c r="BP24" s="386"/>
      <c r="BQ24" s="386"/>
      <c r="BR24" s="386"/>
      <c r="BS24" s="386"/>
      <c r="BT24" s="386"/>
      <c r="BU24" s="386"/>
      <c r="BV24" s="386"/>
      <c r="BW24" s="386"/>
      <c r="BX24" s="386"/>
      <c r="BY24" s="386"/>
      <c r="BZ24" s="386"/>
      <c r="CA24" s="386"/>
      <c r="CB24" s="386"/>
      <c r="CC24" s="386"/>
      <c r="CD24" s="386"/>
      <c r="CE24" s="386"/>
      <c r="CF24" s="386"/>
      <c r="CG24" s="386"/>
      <c r="CH24" s="386"/>
      <c r="CI24" s="386"/>
      <c r="CJ24" s="386"/>
      <c r="CK24" s="386"/>
      <c r="CL24" s="386"/>
      <c r="CM24" s="386"/>
      <c r="CN24" s="386"/>
      <c r="CO24" s="386"/>
      <c r="CP24" s="386"/>
      <c r="CQ24" s="386"/>
      <c r="CR24" s="386"/>
      <c r="CS24" s="386"/>
      <c r="CT24" s="386"/>
      <c r="CU24" s="386"/>
      <c r="CV24" s="386"/>
      <c r="CW24" s="386"/>
      <c r="CX24" s="386"/>
      <c r="CY24" s="386"/>
      <c r="CZ24" s="386"/>
      <c r="DA24" s="386"/>
      <c r="DB24" s="386"/>
      <c r="DC24" s="386"/>
      <c r="DD24" s="386"/>
      <c r="DE24" s="386"/>
      <c r="DF24" s="386"/>
      <c r="DG24" s="386"/>
      <c r="DH24" s="386"/>
      <c r="DI24" s="386"/>
      <c r="DJ24" s="386"/>
      <c r="DK24" s="386"/>
      <c r="DL24" s="386"/>
      <c r="DM24" s="386"/>
      <c r="DN24" s="386"/>
      <c r="DO24" s="386"/>
      <c r="DP24" s="386"/>
      <c r="DQ24" s="386"/>
      <c r="DR24" s="386"/>
      <c r="DS24" s="386"/>
      <c r="DT24" s="386"/>
      <c r="DU24" s="386"/>
      <c r="DV24" s="386"/>
      <c r="DW24" s="386"/>
      <c r="DX24" s="386"/>
      <c r="DY24" s="386"/>
      <c r="DZ24" s="386"/>
      <c r="EA24" s="386"/>
      <c r="EB24" s="386"/>
      <c r="EC24" s="386"/>
      <c r="ED24" s="386"/>
      <c r="EE24" s="386"/>
      <c r="EF24" s="386"/>
      <c r="EG24" s="386"/>
      <c r="EH24" s="386"/>
      <c r="EI24" s="386"/>
      <c r="EJ24" s="386"/>
      <c r="EK24" s="386"/>
      <c r="EL24" s="386"/>
      <c r="EM24" s="386"/>
      <c r="EN24" s="386"/>
      <c r="EO24" s="386"/>
      <c r="EP24" s="386"/>
      <c r="EQ24" s="386"/>
      <c r="ER24" s="386"/>
      <c r="ES24" s="386"/>
      <c r="ET24" s="386"/>
      <c r="EU24" s="386"/>
      <c r="EV24" s="386"/>
      <c r="EW24" s="386"/>
      <c r="EX24" s="386"/>
      <c r="EY24" s="386"/>
      <c r="EZ24" s="386"/>
      <c r="FA24" s="386"/>
      <c r="FB24" s="386"/>
      <c r="FC24" s="386"/>
      <c r="FD24" s="386"/>
      <c r="FE24" s="386"/>
      <c r="FF24" s="386"/>
      <c r="FG24" s="386"/>
      <c r="FH24" s="386"/>
      <c r="FI24" s="386"/>
      <c r="FJ24" s="386"/>
      <c r="FK24" s="386"/>
      <c r="FL24" s="386"/>
      <c r="FM24" s="386"/>
      <c r="FN24" s="386"/>
      <c r="FO24" s="386"/>
      <c r="FP24" s="386"/>
      <c r="FQ24" s="386"/>
      <c r="FR24" s="386"/>
      <c r="FS24" s="386"/>
      <c r="FT24" s="386"/>
      <c r="FU24" s="386"/>
      <c r="FV24" s="386"/>
      <c r="FW24" s="386"/>
      <c r="FX24" s="386"/>
      <c r="FY24" s="386"/>
      <c r="FZ24" s="386"/>
      <c r="GA24" s="386"/>
      <c r="GB24" s="386"/>
      <c r="GC24" s="386"/>
      <c r="GD24" s="386"/>
      <c r="GE24" s="386"/>
      <c r="GF24" s="386"/>
      <c r="GG24" s="386"/>
      <c r="GH24" s="386"/>
      <c r="GI24" s="386"/>
      <c r="GJ24" s="386"/>
      <c r="GK24" s="386"/>
      <c r="GL24" s="386"/>
      <c r="GM24" s="386"/>
      <c r="GN24" s="386"/>
      <c r="GO24" s="386"/>
      <c r="GP24" s="386"/>
      <c r="GQ24" s="386"/>
      <c r="GR24" s="386"/>
      <c r="GS24" s="386"/>
      <c r="GT24" s="386"/>
      <c r="GU24" s="386"/>
      <c r="GV24" s="386"/>
      <c r="GW24" s="386"/>
      <c r="GX24" s="386"/>
      <c r="GY24" s="386"/>
      <c r="GZ24" s="386"/>
      <c r="HA24" s="386"/>
      <c r="HB24" s="386"/>
      <c r="HC24" s="386"/>
      <c r="HD24" s="386"/>
      <c r="HE24" s="386"/>
      <c r="HF24" s="386"/>
      <c r="HG24" s="386"/>
      <c r="HH24" s="386"/>
      <c r="HI24" s="386"/>
      <c r="HJ24" s="386"/>
      <c r="HK24" s="386"/>
      <c r="HL24" s="386"/>
      <c r="HM24" s="386"/>
      <c r="HN24" s="386"/>
      <c r="HO24" s="386"/>
      <c r="HP24" s="386"/>
      <c r="HQ24" s="386"/>
      <c r="HR24" s="386"/>
      <c r="HS24" s="386"/>
      <c r="HT24" s="386"/>
      <c r="HU24" s="386"/>
      <c r="HV24" s="386"/>
      <c r="HW24" s="386"/>
      <c r="HX24" s="386"/>
      <c r="HY24" s="386"/>
      <c r="HZ24" s="386"/>
      <c r="IA24" s="386"/>
      <c r="IB24" s="386"/>
      <c r="IC24" s="386"/>
      <c r="ID24" s="386"/>
      <c r="IE24" s="386"/>
      <c r="IF24" s="386"/>
      <c r="IG24" s="386"/>
      <c r="IH24" s="386"/>
      <c r="II24" s="386"/>
      <c r="IJ24" s="386"/>
      <c r="IK24" s="386"/>
      <c r="IL24" s="386"/>
      <c r="IM24" s="386"/>
      <c r="IN24" s="386"/>
      <c r="IO24" s="386"/>
      <c r="IP24" s="386"/>
      <c r="IQ24" s="386"/>
      <c r="IR24" s="386"/>
      <c r="IS24" s="386"/>
      <c r="IT24" s="386"/>
      <c r="IU24" s="386"/>
      <c r="IV24" s="386"/>
      <c r="IW24" s="386"/>
      <c r="IX24" s="386"/>
      <c r="IY24" s="386"/>
      <c r="IZ24" s="386"/>
    </row>
    <row r="25" s="378" customFormat="1" ht="13.05" customHeight="1" spans="1:260">
      <c r="A25" s="386"/>
      <c r="B25" s="386"/>
      <c r="C25" s="387"/>
      <c r="D25" s="90"/>
      <c r="E25" s="90"/>
      <c r="F25" s="415"/>
      <c r="G25" s="388"/>
      <c r="H25" s="388"/>
      <c r="I25" s="388"/>
      <c r="J25" s="387"/>
      <c r="K25" s="432"/>
      <c r="L25" s="432"/>
      <c r="M25" s="387"/>
      <c r="N25" s="416"/>
      <c r="O25" s="416"/>
      <c r="P25" s="416"/>
      <c r="Q25" s="387"/>
      <c r="R25" s="387"/>
      <c r="S25" s="387"/>
      <c r="T25" s="387"/>
      <c r="U25" s="386"/>
      <c r="V25" s="386"/>
      <c r="W25" s="386"/>
      <c r="X25" s="386"/>
      <c r="Y25" s="386"/>
      <c r="Z25" s="386"/>
      <c r="AA25" s="386"/>
      <c r="AB25" s="386"/>
      <c r="AC25" s="386"/>
      <c r="AD25" s="386"/>
      <c r="AE25" s="386"/>
      <c r="AF25" s="386"/>
      <c r="AG25" s="386"/>
      <c r="AH25" s="386"/>
      <c r="AI25" s="386"/>
      <c r="AJ25" s="386"/>
      <c r="AK25" s="386"/>
      <c r="AL25" s="386"/>
      <c r="AM25" s="386"/>
      <c r="AN25" s="386"/>
      <c r="AO25" s="386"/>
      <c r="AP25" s="386"/>
      <c r="AQ25" s="386"/>
      <c r="AR25" s="386"/>
      <c r="AS25" s="386"/>
      <c r="AT25" s="386"/>
      <c r="AU25" s="386"/>
      <c r="AV25" s="386"/>
      <c r="AW25" s="386"/>
      <c r="AX25" s="386"/>
      <c r="AY25" s="386"/>
      <c r="AZ25" s="386"/>
      <c r="BA25" s="386"/>
      <c r="BB25" s="386"/>
      <c r="BC25" s="386"/>
      <c r="BD25" s="386"/>
      <c r="BE25" s="386"/>
      <c r="BF25" s="386"/>
      <c r="BG25" s="386"/>
      <c r="BH25" s="386"/>
      <c r="BI25" s="386"/>
      <c r="BJ25" s="386"/>
      <c r="BK25" s="386"/>
      <c r="BL25" s="386"/>
      <c r="BM25" s="386"/>
      <c r="BN25" s="386"/>
      <c r="BO25" s="386"/>
      <c r="BP25" s="386"/>
      <c r="BQ25" s="386"/>
      <c r="BR25" s="386"/>
      <c r="BS25" s="386"/>
      <c r="BT25" s="386"/>
      <c r="BU25" s="386"/>
      <c r="BV25" s="386"/>
      <c r="BW25" s="386"/>
      <c r="BX25" s="386"/>
      <c r="BY25" s="386"/>
      <c r="BZ25" s="386"/>
      <c r="CA25" s="386"/>
      <c r="CB25" s="386"/>
      <c r="CC25" s="386"/>
      <c r="CD25" s="386"/>
      <c r="CE25" s="386"/>
      <c r="CF25" s="386"/>
      <c r="CG25" s="386"/>
      <c r="CH25" s="386"/>
      <c r="CI25" s="386"/>
      <c r="CJ25" s="386"/>
      <c r="CK25" s="386"/>
      <c r="CL25" s="386"/>
      <c r="CM25" s="386"/>
      <c r="CN25" s="386"/>
      <c r="CO25" s="386"/>
      <c r="CP25" s="386"/>
      <c r="CQ25" s="386"/>
      <c r="CR25" s="386"/>
      <c r="CS25" s="386"/>
      <c r="CT25" s="386"/>
      <c r="CU25" s="386"/>
      <c r="CV25" s="386"/>
      <c r="CW25" s="386"/>
      <c r="CX25" s="386"/>
      <c r="CY25" s="386"/>
      <c r="CZ25" s="386"/>
      <c r="DA25" s="386"/>
      <c r="DB25" s="386"/>
      <c r="DC25" s="386"/>
      <c r="DD25" s="386"/>
      <c r="DE25" s="386"/>
      <c r="DF25" s="386"/>
      <c r="DG25" s="386"/>
      <c r="DH25" s="386"/>
      <c r="DI25" s="386"/>
      <c r="DJ25" s="386"/>
      <c r="DK25" s="386"/>
      <c r="DL25" s="386"/>
      <c r="DM25" s="386"/>
      <c r="DN25" s="386"/>
      <c r="DO25" s="386"/>
      <c r="DP25" s="386"/>
      <c r="DQ25" s="386"/>
      <c r="DR25" s="386"/>
      <c r="DS25" s="386"/>
      <c r="DT25" s="386"/>
      <c r="DU25" s="386"/>
      <c r="DV25" s="386"/>
      <c r="DW25" s="386"/>
      <c r="DX25" s="386"/>
      <c r="DY25" s="386"/>
      <c r="DZ25" s="386"/>
      <c r="EA25" s="386"/>
      <c r="EB25" s="386"/>
      <c r="EC25" s="386"/>
      <c r="ED25" s="386"/>
      <c r="EE25" s="386"/>
      <c r="EF25" s="386"/>
      <c r="EG25" s="386"/>
      <c r="EH25" s="386"/>
      <c r="EI25" s="386"/>
      <c r="EJ25" s="386"/>
      <c r="EK25" s="386"/>
      <c r="EL25" s="386"/>
      <c r="EM25" s="386"/>
      <c r="EN25" s="386"/>
      <c r="EO25" s="386"/>
      <c r="EP25" s="386"/>
      <c r="EQ25" s="386"/>
      <c r="ER25" s="386"/>
      <c r="ES25" s="386"/>
      <c r="ET25" s="386"/>
      <c r="EU25" s="386"/>
      <c r="EV25" s="386"/>
      <c r="EW25" s="386"/>
      <c r="EX25" s="386"/>
      <c r="EY25" s="386"/>
      <c r="EZ25" s="386"/>
      <c r="FA25" s="386"/>
      <c r="FB25" s="386"/>
      <c r="FC25" s="386"/>
      <c r="FD25" s="386"/>
      <c r="FE25" s="386"/>
      <c r="FF25" s="386"/>
      <c r="FG25" s="386"/>
      <c r="FH25" s="386"/>
      <c r="FI25" s="386"/>
      <c r="FJ25" s="386"/>
      <c r="FK25" s="386"/>
      <c r="FL25" s="386"/>
      <c r="FM25" s="386"/>
      <c r="FN25" s="386"/>
      <c r="FO25" s="386"/>
      <c r="FP25" s="386"/>
      <c r="FQ25" s="386"/>
      <c r="FR25" s="386"/>
      <c r="FS25" s="386"/>
      <c r="FT25" s="386"/>
      <c r="FU25" s="386"/>
      <c r="FV25" s="386"/>
      <c r="FW25" s="386"/>
      <c r="FX25" s="386"/>
      <c r="FY25" s="386"/>
      <c r="FZ25" s="386"/>
      <c r="GA25" s="386"/>
      <c r="GB25" s="386"/>
      <c r="GC25" s="386"/>
      <c r="GD25" s="386"/>
      <c r="GE25" s="386"/>
      <c r="GF25" s="386"/>
      <c r="GG25" s="386"/>
      <c r="GH25" s="386"/>
      <c r="GI25" s="386"/>
      <c r="GJ25" s="386"/>
      <c r="GK25" s="386"/>
      <c r="GL25" s="386"/>
      <c r="GM25" s="386"/>
      <c r="GN25" s="386"/>
      <c r="GO25" s="386"/>
      <c r="GP25" s="386"/>
      <c r="GQ25" s="386"/>
      <c r="GR25" s="386"/>
      <c r="GS25" s="386"/>
      <c r="GT25" s="386"/>
      <c r="GU25" s="386"/>
      <c r="GV25" s="386"/>
      <c r="GW25" s="386"/>
      <c r="GX25" s="386"/>
      <c r="GY25" s="386"/>
      <c r="GZ25" s="386"/>
      <c r="HA25" s="386"/>
      <c r="HB25" s="386"/>
      <c r="HC25" s="386"/>
      <c r="HD25" s="386"/>
      <c r="HE25" s="386"/>
      <c r="HF25" s="386"/>
      <c r="HG25" s="386"/>
      <c r="HH25" s="386"/>
      <c r="HI25" s="386"/>
      <c r="HJ25" s="386"/>
      <c r="HK25" s="386"/>
      <c r="HL25" s="386"/>
      <c r="HM25" s="386"/>
      <c r="HN25" s="386"/>
      <c r="HO25" s="386"/>
      <c r="HP25" s="386"/>
      <c r="HQ25" s="386"/>
      <c r="HR25" s="386"/>
      <c r="HS25" s="386"/>
      <c r="HT25" s="386"/>
      <c r="HU25" s="386"/>
      <c r="HV25" s="386"/>
      <c r="HW25" s="386"/>
      <c r="HX25" s="386"/>
      <c r="HY25" s="386"/>
      <c r="HZ25" s="386"/>
      <c r="IA25" s="386"/>
      <c r="IB25" s="386"/>
      <c r="IC25" s="386"/>
      <c r="ID25" s="386"/>
      <c r="IE25" s="386"/>
      <c r="IF25" s="386"/>
      <c r="IG25" s="386"/>
      <c r="IH25" s="386"/>
      <c r="II25" s="386"/>
      <c r="IJ25" s="386"/>
      <c r="IK25" s="386"/>
      <c r="IL25" s="386"/>
      <c r="IM25" s="386"/>
      <c r="IN25" s="386"/>
      <c r="IO25" s="386"/>
      <c r="IP25" s="386"/>
      <c r="IQ25" s="386"/>
      <c r="IR25" s="386"/>
      <c r="IS25" s="386"/>
      <c r="IT25" s="386"/>
      <c r="IU25" s="386"/>
      <c r="IV25" s="386"/>
      <c r="IW25" s="386"/>
      <c r="IX25" s="386"/>
      <c r="IY25" s="386"/>
      <c r="IZ25" s="386"/>
    </row>
    <row r="26" s="378" customFormat="1" ht="13.05" customHeight="1" spans="1:260">
      <c r="A26" s="386"/>
      <c r="B26" s="386"/>
      <c r="C26" s="387"/>
      <c r="D26" s="90"/>
      <c r="E26" s="90"/>
      <c r="F26" s="90"/>
      <c r="G26" s="388"/>
      <c r="H26" s="388"/>
      <c r="I26" s="388"/>
      <c r="J26" s="387"/>
      <c r="K26" s="386"/>
      <c r="L26" s="386"/>
      <c r="M26" s="387"/>
      <c r="N26" s="416"/>
      <c r="O26" s="416"/>
      <c r="P26" s="416"/>
      <c r="Q26" s="387"/>
      <c r="R26" s="387"/>
      <c r="S26" s="387"/>
      <c r="T26" s="387"/>
      <c r="U26" s="386"/>
      <c r="V26" s="386"/>
      <c r="W26" s="386"/>
      <c r="X26" s="386"/>
      <c r="Y26" s="386"/>
      <c r="Z26" s="386"/>
      <c r="AA26" s="386"/>
      <c r="AB26" s="386"/>
      <c r="AC26" s="386"/>
      <c r="AD26" s="386"/>
      <c r="AE26" s="386"/>
      <c r="AF26" s="386"/>
      <c r="AG26" s="386"/>
      <c r="AH26" s="386"/>
      <c r="AI26" s="386"/>
      <c r="AJ26" s="386"/>
      <c r="AK26" s="386"/>
      <c r="AL26" s="386"/>
      <c r="AM26" s="386"/>
      <c r="AN26" s="386"/>
      <c r="AO26" s="386"/>
      <c r="AP26" s="386"/>
      <c r="AQ26" s="386"/>
      <c r="AR26" s="386"/>
      <c r="AS26" s="386"/>
      <c r="AT26" s="386"/>
      <c r="AU26" s="386"/>
      <c r="AV26" s="386"/>
      <c r="AW26" s="386"/>
      <c r="AX26" s="386"/>
      <c r="AY26" s="386"/>
      <c r="AZ26" s="386"/>
      <c r="BA26" s="386"/>
      <c r="BB26" s="386"/>
      <c r="BC26" s="386"/>
      <c r="BD26" s="386"/>
      <c r="BE26" s="386"/>
      <c r="BF26" s="386"/>
      <c r="BG26" s="386"/>
      <c r="BH26" s="386"/>
      <c r="BI26" s="386"/>
      <c r="BJ26" s="386"/>
      <c r="BK26" s="386"/>
      <c r="BL26" s="386"/>
      <c r="BM26" s="386"/>
      <c r="BN26" s="386"/>
      <c r="BO26" s="386"/>
      <c r="BP26" s="386"/>
      <c r="BQ26" s="386"/>
      <c r="BR26" s="386"/>
      <c r="BS26" s="386"/>
      <c r="BT26" s="386"/>
      <c r="BU26" s="386"/>
      <c r="BV26" s="386"/>
      <c r="BW26" s="386"/>
      <c r="BX26" s="386"/>
      <c r="BY26" s="386"/>
      <c r="BZ26" s="386"/>
      <c r="CA26" s="386"/>
      <c r="CB26" s="386"/>
      <c r="CC26" s="386"/>
      <c r="CD26" s="386"/>
      <c r="CE26" s="386"/>
      <c r="CF26" s="386"/>
      <c r="CG26" s="386"/>
      <c r="CH26" s="386"/>
      <c r="CI26" s="386"/>
      <c r="CJ26" s="386"/>
      <c r="CK26" s="386"/>
      <c r="CL26" s="386"/>
      <c r="CM26" s="386"/>
      <c r="CN26" s="386"/>
      <c r="CO26" s="386"/>
      <c r="CP26" s="386"/>
      <c r="CQ26" s="386"/>
      <c r="CR26" s="386"/>
      <c r="CS26" s="386"/>
      <c r="CT26" s="386"/>
      <c r="CU26" s="386"/>
      <c r="CV26" s="386"/>
      <c r="CW26" s="386"/>
      <c r="CX26" s="386"/>
      <c r="CY26" s="386"/>
      <c r="CZ26" s="386"/>
      <c r="DA26" s="386"/>
      <c r="DB26" s="386"/>
      <c r="DC26" s="386"/>
      <c r="DD26" s="386"/>
      <c r="DE26" s="386"/>
      <c r="DF26" s="386"/>
      <c r="DG26" s="386"/>
      <c r="DH26" s="386"/>
      <c r="DI26" s="386"/>
      <c r="DJ26" s="386"/>
      <c r="DK26" s="386"/>
      <c r="DL26" s="386"/>
      <c r="DM26" s="386"/>
      <c r="DN26" s="386"/>
      <c r="DO26" s="386"/>
      <c r="DP26" s="386"/>
      <c r="DQ26" s="386"/>
      <c r="DR26" s="386"/>
      <c r="DS26" s="386"/>
      <c r="DT26" s="386"/>
      <c r="DU26" s="386"/>
      <c r="DV26" s="386"/>
      <c r="DW26" s="386"/>
      <c r="DX26" s="386"/>
      <c r="DY26" s="386"/>
      <c r="DZ26" s="386"/>
      <c r="EA26" s="386"/>
      <c r="EB26" s="386"/>
      <c r="EC26" s="386"/>
      <c r="ED26" s="386"/>
      <c r="EE26" s="386"/>
      <c r="EF26" s="386"/>
      <c r="EG26" s="386"/>
      <c r="EH26" s="386"/>
      <c r="EI26" s="386"/>
      <c r="EJ26" s="386"/>
      <c r="EK26" s="386"/>
      <c r="EL26" s="386"/>
      <c r="EM26" s="386"/>
      <c r="EN26" s="386"/>
      <c r="EO26" s="386"/>
      <c r="EP26" s="386"/>
      <c r="EQ26" s="386"/>
      <c r="ER26" s="386"/>
      <c r="ES26" s="386"/>
      <c r="ET26" s="386"/>
      <c r="EU26" s="386"/>
      <c r="EV26" s="386"/>
      <c r="EW26" s="386"/>
      <c r="EX26" s="386"/>
      <c r="EY26" s="386"/>
      <c r="EZ26" s="386"/>
      <c r="FA26" s="386"/>
      <c r="FB26" s="386"/>
      <c r="FC26" s="386"/>
      <c r="FD26" s="386"/>
      <c r="FE26" s="386"/>
      <c r="FF26" s="386"/>
      <c r="FG26" s="386"/>
      <c r="FH26" s="386"/>
      <c r="FI26" s="386"/>
      <c r="FJ26" s="386"/>
      <c r="FK26" s="386"/>
      <c r="FL26" s="386"/>
      <c r="FM26" s="386"/>
      <c r="FN26" s="386"/>
      <c r="FO26" s="386"/>
      <c r="FP26" s="386"/>
      <c r="FQ26" s="386"/>
      <c r="FR26" s="386"/>
      <c r="FS26" s="386"/>
      <c r="FT26" s="386"/>
      <c r="FU26" s="386"/>
      <c r="FV26" s="386"/>
      <c r="FW26" s="386"/>
      <c r="FX26" s="386"/>
      <c r="FY26" s="386"/>
      <c r="FZ26" s="386"/>
      <c r="GA26" s="386"/>
      <c r="GB26" s="386"/>
      <c r="GC26" s="386"/>
      <c r="GD26" s="386"/>
      <c r="GE26" s="386"/>
      <c r="GF26" s="386"/>
      <c r="GG26" s="386"/>
      <c r="GH26" s="386"/>
      <c r="GI26" s="386"/>
      <c r="GJ26" s="386"/>
      <c r="GK26" s="386"/>
      <c r="GL26" s="386"/>
      <c r="GM26" s="386"/>
      <c r="GN26" s="386"/>
      <c r="GO26" s="386"/>
      <c r="GP26" s="386"/>
      <c r="GQ26" s="386"/>
      <c r="GR26" s="386"/>
      <c r="GS26" s="386"/>
      <c r="GT26" s="386"/>
      <c r="GU26" s="386"/>
      <c r="GV26" s="386"/>
      <c r="GW26" s="386"/>
      <c r="GX26" s="386"/>
      <c r="GY26" s="386"/>
      <c r="GZ26" s="386"/>
      <c r="HA26" s="386"/>
      <c r="HB26" s="386"/>
      <c r="HC26" s="386"/>
      <c r="HD26" s="386"/>
      <c r="HE26" s="386"/>
      <c r="HF26" s="386"/>
      <c r="HG26" s="386"/>
      <c r="HH26" s="386"/>
      <c r="HI26" s="386"/>
      <c r="HJ26" s="386"/>
      <c r="HK26" s="386"/>
      <c r="HL26" s="386"/>
      <c r="HM26" s="386"/>
      <c r="HN26" s="386"/>
      <c r="HO26" s="386"/>
      <c r="HP26" s="386"/>
      <c r="HQ26" s="386"/>
      <c r="HR26" s="386"/>
      <c r="HS26" s="386"/>
      <c r="HT26" s="386"/>
      <c r="HU26" s="386"/>
      <c r="HV26" s="386"/>
      <c r="HW26" s="386"/>
      <c r="HX26" s="386"/>
      <c r="HY26" s="386"/>
      <c r="HZ26" s="386"/>
      <c r="IA26" s="386"/>
      <c r="IB26" s="386"/>
      <c r="IC26" s="386"/>
      <c r="ID26" s="386"/>
      <c r="IE26" s="386"/>
      <c r="IF26" s="386"/>
      <c r="IG26" s="386"/>
      <c r="IH26" s="386"/>
      <c r="II26" s="386"/>
      <c r="IJ26" s="386"/>
      <c r="IK26" s="386"/>
      <c r="IL26" s="386"/>
      <c r="IM26" s="386"/>
      <c r="IN26" s="386"/>
      <c r="IO26" s="386"/>
      <c r="IP26" s="386"/>
      <c r="IQ26" s="386"/>
      <c r="IR26" s="386"/>
      <c r="IS26" s="386"/>
      <c r="IT26" s="386"/>
      <c r="IU26" s="386"/>
      <c r="IV26" s="386"/>
      <c r="IW26" s="386"/>
      <c r="IX26" s="386"/>
      <c r="IY26" s="386"/>
      <c r="IZ26" s="386"/>
    </row>
    <row r="27" s="378" customFormat="1" ht="13.05" customHeight="1" spans="1:260">
      <c r="A27" s="386"/>
      <c r="B27" s="386"/>
      <c r="C27" s="387"/>
      <c r="D27" s="90"/>
      <c r="E27" s="90"/>
      <c r="F27" s="90"/>
      <c r="G27" s="388"/>
      <c r="H27" s="388"/>
      <c r="I27" s="388"/>
      <c r="J27" s="387"/>
      <c r="K27" s="386"/>
      <c r="L27" s="386"/>
      <c r="M27" s="387"/>
      <c r="N27" s="416"/>
      <c r="O27" s="416"/>
      <c r="P27" s="416"/>
      <c r="Q27" s="387"/>
      <c r="R27" s="387"/>
      <c r="S27" s="387"/>
      <c r="T27" s="387"/>
      <c r="U27" s="386"/>
      <c r="V27" s="386"/>
      <c r="W27" s="386"/>
      <c r="X27" s="386"/>
      <c r="Y27" s="386"/>
      <c r="Z27" s="386"/>
      <c r="AA27" s="386"/>
      <c r="AB27" s="386"/>
      <c r="AC27" s="386"/>
      <c r="AD27" s="386"/>
      <c r="AE27" s="386"/>
      <c r="AF27" s="386"/>
      <c r="AG27" s="386"/>
      <c r="AH27" s="386"/>
      <c r="AI27" s="386"/>
      <c r="AJ27" s="386"/>
      <c r="AK27" s="386"/>
      <c r="AL27" s="386"/>
      <c r="AM27" s="386"/>
      <c r="AN27" s="386"/>
      <c r="AO27" s="386"/>
      <c r="AP27" s="386"/>
      <c r="AQ27" s="386"/>
      <c r="AR27" s="386"/>
      <c r="AS27" s="386"/>
      <c r="AT27" s="386"/>
      <c r="AU27" s="386"/>
      <c r="AV27" s="386"/>
      <c r="AW27" s="386"/>
      <c r="AX27" s="386"/>
      <c r="AY27" s="386"/>
      <c r="AZ27" s="386"/>
      <c r="BA27" s="386"/>
      <c r="BB27" s="386"/>
      <c r="BC27" s="386"/>
      <c r="BD27" s="386"/>
      <c r="BE27" s="386"/>
      <c r="BF27" s="386"/>
      <c r="BG27" s="386"/>
      <c r="BH27" s="386"/>
      <c r="BI27" s="386"/>
      <c r="BJ27" s="386"/>
      <c r="BK27" s="386"/>
      <c r="BL27" s="386"/>
      <c r="BM27" s="386"/>
      <c r="BN27" s="386"/>
      <c r="BO27" s="386"/>
      <c r="BP27" s="386"/>
      <c r="BQ27" s="386"/>
      <c r="BR27" s="386"/>
      <c r="BS27" s="386"/>
      <c r="BT27" s="386"/>
      <c r="BU27" s="386"/>
      <c r="BV27" s="386"/>
      <c r="BW27" s="386"/>
      <c r="BX27" s="386"/>
      <c r="BY27" s="386"/>
      <c r="BZ27" s="386"/>
      <c r="CA27" s="386"/>
      <c r="CB27" s="386"/>
      <c r="CC27" s="386"/>
      <c r="CD27" s="386"/>
      <c r="CE27" s="386"/>
      <c r="CF27" s="386"/>
      <c r="CG27" s="386"/>
      <c r="CH27" s="386"/>
      <c r="CI27" s="386"/>
      <c r="CJ27" s="386"/>
      <c r="CK27" s="386"/>
      <c r="CL27" s="386"/>
      <c r="CM27" s="386"/>
      <c r="CN27" s="386"/>
      <c r="CO27" s="386"/>
      <c r="CP27" s="386"/>
      <c r="CQ27" s="386"/>
      <c r="CR27" s="386"/>
      <c r="CS27" s="386"/>
      <c r="CT27" s="386"/>
      <c r="CU27" s="386"/>
      <c r="CV27" s="386"/>
      <c r="CW27" s="386"/>
      <c r="CX27" s="386"/>
      <c r="CY27" s="386"/>
      <c r="CZ27" s="386"/>
      <c r="DA27" s="386"/>
      <c r="DB27" s="386"/>
      <c r="DC27" s="386"/>
      <c r="DD27" s="386"/>
      <c r="DE27" s="386"/>
      <c r="DF27" s="386"/>
      <c r="DG27" s="386"/>
      <c r="DH27" s="386"/>
      <c r="DI27" s="386"/>
      <c r="DJ27" s="386"/>
      <c r="DK27" s="386"/>
      <c r="DL27" s="386"/>
      <c r="DM27" s="386"/>
      <c r="DN27" s="386"/>
      <c r="DO27" s="386"/>
      <c r="DP27" s="386"/>
      <c r="DQ27" s="386"/>
      <c r="DR27" s="386"/>
      <c r="DS27" s="386"/>
      <c r="DT27" s="386"/>
      <c r="DU27" s="386"/>
      <c r="DV27" s="386"/>
      <c r="DW27" s="386"/>
      <c r="DX27" s="386"/>
      <c r="DY27" s="386"/>
      <c r="DZ27" s="386"/>
      <c r="EA27" s="386"/>
      <c r="EB27" s="386"/>
      <c r="EC27" s="386"/>
      <c r="ED27" s="386"/>
      <c r="EE27" s="386"/>
      <c r="EF27" s="386"/>
      <c r="EG27" s="386"/>
      <c r="EH27" s="386"/>
      <c r="EI27" s="386"/>
      <c r="EJ27" s="386"/>
      <c r="EK27" s="386"/>
      <c r="EL27" s="386"/>
      <c r="EM27" s="386"/>
      <c r="EN27" s="386"/>
      <c r="EO27" s="386"/>
      <c r="EP27" s="386"/>
      <c r="EQ27" s="386"/>
      <c r="ER27" s="386"/>
      <c r="ES27" s="386"/>
      <c r="ET27" s="386"/>
      <c r="EU27" s="386"/>
      <c r="EV27" s="386"/>
      <c r="EW27" s="386"/>
      <c r="EX27" s="386"/>
      <c r="EY27" s="386"/>
      <c r="EZ27" s="386"/>
      <c r="FA27" s="386"/>
      <c r="FB27" s="386"/>
      <c r="FC27" s="386"/>
      <c r="FD27" s="386"/>
      <c r="FE27" s="386"/>
      <c r="FF27" s="386"/>
      <c r="FG27" s="386"/>
      <c r="FH27" s="386"/>
      <c r="FI27" s="386"/>
      <c r="FJ27" s="386"/>
      <c r="FK27" s="386"/>
      <c r="FL27" s="386"/>
      <c r="FM27" s="386"/>
      <c r="FN27" s="386"/>
      <c r="FO27" s="386"/>
      <c r="FP27" s="386"/>
      <c r="FQ27" s="386"/>
      <c r="FR27" s="386"/>
      <c r="FS27" s="386"/>
      <c r="FT27" s="386"/>
      <c r="FU27" s="386"/>
      <c r="FV27" s="386"/>
      <c r="FW27" s="386"/>
      <c r="FX27" s="386"/>
      <c r="FY27" s="386"/>
      <c r="FZ27" s="386"/>
      <c r="GA27" s="386"/>
      <c r="GB27" s="386"/>
      <c r="GC27" s="386"/>
      <c r="GD27" s="386"/>
      <c r="GE27" s="386"/>
      <c r="GF27" s="386"/>
      <c r="GG27" s="386"/>
      <c r="GH27" s="386"/>
      <c r="GI27" s="386"/>
      <c r="GJ27" s="386"/>
      <c r="GK27" s="386"/>
      <c r="GL27" s="386"/>
      <c r="GM27" s="386"/>
      <c r="GN27" s="386"/>
      <c r="GO27" s="386"/>
      <c r="GP27" s="386"/>
      <c r="GQ27" s="386"/>
      <c r="GR27" s="386"/>
      <c r="GS27" s="386"/>
      <c r="GT27" s="386"/>
      <c r="GU27" s="386"/>
      <c r="GV27" s="386"/>
      <c r="GW27" s="386"/>
      <c r="GX27" s="386"/>
      <c r="GY27" s="386"/>
      <c r="GZ27" s="386"/>
      <c r="HA27" s="386"/>
      <c r="HB27" s="386"/>
      <c r="HC27" s="386"/>
      <c r="HD27" s="386"/>
      <c r="HE27" s="386"/>
      <c r="HF27" s="386"/>
      <c r="HG27" s="386"/>
      <c r="HH27" s="386"/>
      <c r="HI27" s="386"/>
      <c r="HJ27" s="386"/>
      <c r="HK27" s="386"/>
      <c r="HL27" s="386"/>
      <c r="HM27" s="386"/>
      <c r="HN27" s="386"/>
      <c r="HO27" s="386"/>
      <c r="HP27" s="386"/>
      <c r="HQ27" s="386"/>
      <c r="HR27" s="386"/>
      <c r="HS27" s="386"/>
      <c r="HT27" s="386"/>
      <c r="HU27" s="386"/>
      <c r="HV27" s="386"/>
      <c r="HW27" s="386"/>
      <c r="HX27" s="386"/>
      <c r="HY27" s="386"/>
      <c r="HZ27" s="386"/>
      <c r="IA27" s="386"/>
      <c r="IB27" s="386"/>
      <c r="IC27" s="386"/>
      <c r="ID27" s="386"/>
      <c r="IE27" s="386"/>
      <c r="IF27" s="386"/>
      <c r="IG27" s="386"/>
      <c r="IH27" s="386"/>
      <c r="II27" s="386"/>
      <c r="IJ27" s="386"/>
      <c r="IK27" s="386"/>
      <c r="IL27" s="386"/>
      <c r="IM27" s="386"/>
      <c r="IN27" s="386"/>
      <c r="IO27" s="386"/>
      <c r="IP27" s="386"/>
      <c r="IQ27" s="386"/>
      <c r="IR27" s="386"/>
      <c r="IS27" s="386"/>
      <c r="IT27" s="386"/>
      <c r="IU27" s="386"/>
      <c r="IV27" s="386"/>
      <c r="IW27" s="386"/>
      <c r="IX27" s="386"/>
      <c r="IY27" s="386"/>
      <c r="IZ27" s="386"/>
    </row>
    <row r="28" s="378" customFormat="1" ht="13.05" customHeight="1" spans="1:260">
      <c r="A28" s="386"/>
      <c r="B28" s="386"/>
      <c r="C28" s="387"/>
      <c r="D28" s="90"/>
      <c r="E28" s="90"/>
      <c r="F28" s="90"/>
      <c r="G28" s="388"/>
      <c r="H28" s="388"/>
      <c r="I28" s="388"/>
      <c r="J28" s="387"/>
      <c r="K28" s="386"/>
      <c r="L28" s="386"/>
      <c r="M28" s="387"/>
      <c r="N28" s="416"/>
      <c r="O28" s="416"/>
      <c r="P28" s="416"/>
      <c r="Q28" s="387"/>
      <c r="R28" s="387"/>
      <c r="S28" s="387"/>
      <c r="T28" s="387"/>
      <c r="U28" s="386"/>
      <c r="V28" s="386"/>
      <c r="W28" s="386"/>
      <c r="X28" s="386"/>
      <c r="Y28" s="386"/>
      <c r="Z28" s="386"/>
      <c r="AA28" s="386"/>
      <c r="AB28" s="386"/>
      <c r="AC28" s="386"/>
      <c r="AD28" s="386"/>
      <c r="AE28" s="386"/>
      <c r="AF28" s="386"/>
      <c r="AG28" s="386"/>
      <c r="AH28" s="386"/>
      <c r="AI28" s="386"/>
      <c r="AJ28" s="386"/>
      <c r="AK28" s="386"/>
      <c r="AL28" s="386"/>
      <c r="AM28" s="386"/>
      <c r="AN28" s="386"/>
      <c r="AO28" s="386"/>
      <c r="AP28" s="386"/>
      <c r="AQ28" s="386"/>
      <c r="AR28" s="386"/>
      <c r="AS28" s="386"/>
      <c r="AT28" s="386"/>
      <c r="AU28" s="386"/>
      <c r="AV28" s="386"/>
      <c r="AW28" s="386"/>
      <c r="AX28" s="386"/>
      <c r="AY28" s="386"/>
      <c r="AZ28" s="386"/>
      <c r="BA28" s="386"/>
      <c r="BB28" s="386"/>
      <c r="BC28" s="386"/>
      <c r="BD28" s="386"/>
      <c r="BE28" s="386"/>
      <c r="BF28" s="386"/>
      <c r="BG28" s="386"/>
      <c r="BH28" s="386"/>
      <c r="BI28" s="386"/>
      <c r="BJ28" s="386"/>
      <c r="BK28" s="386"/>
      <c r="BL28" s="386"/>
      <c r="BM28" s="386"/>
      <c r="BN28" s="386"/>
      <c r="BO28" s="386"/>
      <c r="BP28" s="386"/>
      <c r="BQ28" s="386"/>
      <c r="BR28" s="386"/>
      <c r="BS28" s="386"/>
      <c r="BT28" s="386"/>
      <c r="BU28" s="386"/>
      <c r="BV28" s="386"/>
      <c r="BW28" s="386"/>
      <c r="BX28" s="386"/>
      <c r="BY28" s="386"/>
      <c r="BZ28" s="386"/>
      <c r="CA28" s="386"/>
      <c r="CB28" s="386"/>
      <c r="CC28" s="386"/>
      <c r="CD28" s="386"/>
      <c r="CE28" s="386"/>
      <c r="CF28" s="386"/>
      <c r="CG28" s="386"/>
      <c r="CH28" s="386"/>
      <c r="CI28" s="386"/>
      <c r="CJ28" s="386"/>
      <c r="CK28" s="386"/>
      <c r="CL28" s="386"/>
      <c r="CM28" s="386"/>
      <c r="CN28" s="386"/>
      <c r="CO28" s="386"/>
      <c r="CP28" s="386"/>
      <c r="CQ28" s="386"/>
      <c r="CR28" s="386"/>
      <c r="CS28" s="386"/>
      <c r="CT28" s="386"/>
      <c r="CU28" s="386"/>
      <c r="CV28" s="386"/>
      <c r="CW28" s="386"/>
      <c r="CX28" s="386"/>
      <c r="CY28" s="386"/>
      <c r="CZ28" s="386"/>
      <c r="DA28" s="386"/>
      <c r="DB28" s="386"/>
      <c r="DC28" s="386"/>
      <c r="DD28" s="386"/>
      <c r="DE28" s="386"/>
      <c r="DF28" s="386"/>
      <c r="DG28" s="386"/>
      <c r="DH28" s="386"/>
      <c r="DI28" s="386"/>
      <c r="DJ28" s="386"/>
      <c r="DK28" s="386"/>
      <c r="DL28" s="386"/>
      <c r="DM28" s="386"/>
      <c r="DN28" s="386"/>
      <c r="DO28" s="386"/>
      <c r="DP28" s="386"/>
      <c r="DQ28" s="386"/>
      <c r="DR28" s="386"/>
      <c r="DS28" s="386"/>
      <c r="DT28" s="386"/>
      <c r="DU28" s="386"/>
      <c r="DV28" s="386"/>
      <c r="DW28" s="386"/>
      <c r="DX28" s="386"/>
      <c r="DY28" s="386"/>
      <c r="DZ28" s="386"/>
      <c r="EA28" s="386"/>
      <c r="EB28" s="386"/>
      <c r="EC28" s="386"/>
      <c r="ED28" s="386"/>
      <c r="EE28" s="386"/>
      <c r="EF28" s="386"/>
      <c r="EG28" s="386"/>
      <c r="EH28" s="386"/>
      <c r="EI28" s="386"/>
      <c r="EJ28" s="386"/>
      <c r="EK28" s="386"/>
      <c r="EL28" s="386"/>
      <c r="EM28" s="386"/>
      <c r="EN28" s="386"/>
      <c r="EO28" s="386"/>
      <c r="EP28" s="386"/>
      <c r="EQ28" s="386"/>
      <c r="ER28" s="386"/>
      <c r="ES28" s="386"/>
      <c r="ET28" s="386"/>
      <c r="EU28" s="386"/>
      <c r="EV28" s="386"/>
      <c r="EW28" s="386"/>
      <c r="EX28" s="386"/>
      <c r="EY28" s="386"/>
      <c r="EZ28" s="386"/>
      <c r="FA28" s="386"/>
      <c r="FB28" s="386"/>
      <c r="FC28" s="386"/>
      <c r="FD28" s="386"/>
      <c r="FE28" s="386"/>
      <c r="FF28" s="386"/>
      <c r="FG28" s="386"/>
      <c r="FH28" s="386"/>
      <c r="FI28" s="386"/>
      <c r="FJ28" s="386"/>
      <c r="FK28" s="386"/>
      <c r="FL28" s="386"/>
      <c r="FM28" s="386"/>
      <c r="FN28" s="386"/>
      <c r="FO28" s="386"/>
      <c r="FP28" s="386"/>
      <c r="FQ28" s="386"/>
      <c r="FR28" s="386"/>
      <c r="FS28" s="386"/>
      <c r="FT28" s="386"/>
      <c r="FU28" s="386"/>
      <c r="FV28" s="386"/>
      <c r="FW28" s="386"/>
      <c r="FX28" s="386"/>
      <c r="FY28" s="386"/>
      <c r="FZ28" s="386"/>
      <c r="GA28" s="386"/>
      <c r="GB28" s="386"/>
      <c r="GC28" s="386"/>
      <c r="GD28" s="386"/>
      <c r="GE28" s="386"/>
      <c r="GF28" s="386"/>
      <c r="GG28" s="386"/>
      <c r="GH28" s="386"/>
      <c r="GI28" s="386"/>
      <c r="GJ28" s="386"/>
      <c r="GK28" s="386"/>
      <c r="GL28" s="386"/>
      <c r="GM28" s="386"/>
      <c r="GN28" s="386"/>
      <c r="GO28" s="386"/>
      <c r="GP28" s="386"/>
      <c r="GQ28" s="386"/>
      <c r="GR28" s="386"/>
      <c r="GS28" s="386"/>
      <c r="GT28" s="386"/>
      <c r="GU28" s="386"/>
      <c r="GV28" s="386"/>
      <c r="GW28" s="386"/>
      <c r="GX28" s="386"/>
      <c r="GY28" s="386"/>
      <c r="GZ28" s="386"/>
      <c r="HA28" s="386"/>
      <c r="HB28" s="386"/>
      <c r="HC28" s="386"/>
      <c r="HD28" s="386"/>
      <c r="HE28" s="386"/>
      <c r="HF28" s="386"/>
      <c r="HG28" s="386"/>
      <c r="HH28" s="386"/>
      <c r="HI28" s="386"/>
      <c r="HJ28" s="386"/>
      <c r="HK28" s="386"/>
      <c r="HL28" s="386"/>
      <c r="HM28" s="386"/>
      <c r="HN28" s="386"/>
      <c r="HO28" s="386"/>
      <c r="HP28" s="386"/>
      <c r="HQ28" s="386"/>
      <c r="HR28" s="386"/>
      <c r="HS28" s="386"/>
      <c r="HT28" s="386"/>
      <c r="HU28" s="386"/>
      <c r="HV28" s="386"/>
      <c r="HW28" s="386"/>
      <c r="HX28" s="386"/>
      <c r="HY28" s="386"/>
      <c r="HZ28" s="386"/>
      <c r="IA28" s="386"/>
      <c r="IB28" s="386"/>
      <c r="IC28" s="386"/>
      <c r="ID28" s="386"/>
      <c r="IE28" s="386"/>
      <c r="IF28" s="386"/>
      <c r="IG28" s="386"/>
      <c r="IH28" s="386"/>
      <c r="II28" s="386"/>
      <c r="IJ28" s="386"/>
      <c r="IK28" s="386"/>
      <c r="IL28" s="386"/>
      <c r="IM28" s="386"/>
      <c r="IN28" s="386"/>
      <c r="IO28" s="386"/>
      <c r="IP28" s="386"/>
      <c r="IQ28" s="386"/>
      <c r="IR28" s="386"/>
      <c r="IS28" s="386"/>
      <c r="IT28" s="386"/>
      <c r="IU28" s="386"/>
      <c r="IV28" s="386"/>
      <c r="IW28" s="386"/>
      <c r="IX28" s="386"/>
      <c r="IY28" s="386"/>
      <c r="IZ28" s="386"/>
    </row>
    <row r="29" s="378" customFormat="1" ht="13.05" customHeight="1" spans="1:260">
      <c r="A29" s="386"/>
      <c r="B29" s="386"/>
      <c r="C29" s="387"/>
      <c r="D29" s="90"/>
      <c r="E29" s="90"/>
      <c r="F29" s="90"/>
      <c r="G29" s="388"/>
      <c r="H29" s="388"/>
      <c r="I29" s="388"/>
      <c r="J29" s="387"/>
      <c r="K29" s="386"/>
      <c r="L29" s="386"/>
      <c r="M29" s="387"/>
      <c r="N29" s="416"/>
      <c r="O29" s="416"/>
      <c r="P29" s="416"/>
      <c r="Q29" s="387"/>
      <c r="R29" s="387"/>
      <c r="S29" s="387"/>
      <c r="T29" s="387"/>
      <c r="U29" s="386"/>
      <c r="V29" s="386"/>
      <c r="W29" s="386"/>
      <c r="X29" s="386"/>
      <c r="Y29" s="386"/>
      <c r="Z29" s="386"/>
      <c r="AA29" s="386"/>
      <c r="AB29" s="386"/>
      <c r="AC29" s="386"/>
      <c r="AD29" s="386"/>
      <c r="AE29" s="386"/>
      <c r="AF29" s="386"/>
      <c r="AG29" s="386"/>
      <c r="AH29" s="386"/>
      <c r="AI29" s="386"/>
      <c r="AJ29" s="386"/>
      <c r="AK29" s="386"/>
      <c r="AL29" s="386"/>
      <c r="AM29" s="386"/>
      <c r="AN29" s="386"/>
      <c r="AO29" s="386"/>
      <c r="AP29" s="386"/>
      <c r="AQ29" s="386"/>
      <c r="AR29" s="386"/>
      <c r="AS29" s="386"/>
      <c r="AT29" s="386"/>
      <c r="AU29" s="386"/>
      <c r="AV29" s="386"/>
      <c r="AW29" s="386"/>
      <c r="AX29" s="386"/>
      <c r="AY29" s="386"/>
      <c r="AZ29" s="386"/>
      <c r="BA29" s="386"/>
      <c r="BB29" s="386"/>
      <c r="BC29" s="386"/>
      <c r="BD29" s="386"/>
      <c r="BE29" s="386"/>
      <c r="BF29" s="386"/>
      <c r="BG29" s="386"/>
      <c r="BH29" s="386"/>
      <c r="BI29" s="386"/>
      <c r="BJ29" s="386"/>
      <c r="BK29" s="386"/>
      <c r="BL29" s="386"/>
      <c r="BM29" s="386"/>
      <c r="BN29" s="386"/>
      <c r="BO29" s="386"/>
      <c r="BP29" s="386"/>
      <c r="BQ29" s="386"/>
      <c r="BR29" s="386"/>
      <c r="BS29" s="386"/>
      <c r="BT29" s="386"/>
      <c r="BU29" s="386"/>
      <c r="BV29" s="386"/>
      <c r="BW29" s="386"/>
      <c r="BX29" s="386"/>
      <c r="BY29" s="386"/>
      <c r="BZ29" s="386"/>
      <c r="CA29" s="386"/>
      <c r="CB29" s="386"/>
      <c r="CC29" s="386"/>
      <c r="CD29" s="386"/>
      <c r="CE29" s="386"/>
      <c r="CF29" s="386"/>
      <c r="CG29" s="386"/>
      <c r="CH29" s="386"/>
      <c r="CI29" s="386"/>
      <c r="CJ29" s="386"/>
      <c r="CK29" s="386"/>
      <c r="CL29" s="386"/>
      <c r="CM29" s="386"/>
      <c r="CN29" s="386"/>
      <c r="CO29" s="386"/>
      <c r="CP29" s="386"/>
      <c r="CQ29" s="386"/>
      <c r="CR29" s="386"/>
      <c r="CS29" s="386"/>
      <c r="CT29" s="386"/>
      <c r="CU29" s="386"/>
      <c r="CV29" s="386"/>
      <c r="CW29" s="386"/>
      <c r="CX29" s="386"/>
      <c r="CY29" s="386"/>
      <c r="CZ29" s="386"/>
      <c r="DA29" s="386"/>
      <c r="DB29" s="386"/>
      <c r="DC29" s="386"/>
      <c r="DD29" s="386"/>
      <c r="DE29" s="386"/>
      <c r="DF29" s="386"/>
      <c r="DG29" s="386"/>
      <c r="DH29" s="386"/>
      <c r="DI29" s="386"/>
      <c r="DJ29" s="386"/>
      <c r="DK29" s="386"/>
      <c r="DL29" s="386"/>
      <c r="DM29" s="386"/>
      <c r="DN29" s="386"/>
      <c r="DO29" s="386"/>
      <c r="DP29" s="386"/>
      <c r="DQ29" s="386"/>
      <c r="DR29" s="386"/>
      <c r="DS29" s="386"/>
      <c r="DT29" s="386"/>
      <c r="DU29" s="386"/>
      <c r="DV29" s="386"/>
      <c r="DW29" s="386"/>
      <c r="DX29" s="386"/>
      <c r="DY29" s="386"/>
      <c r="DZ29" s="386"/>
      <c r="EA29" s="386"/>
      <c r="EB29" s="386"/>
      <c r="EC29" s="386"/>
      <c r="ED29" s="386"/>
      <c r="EE29" s="386"/>
      <c r="EF29" s="386"/>
      <c r="EG29" s="386"/>
      <c r="EH29" s="386"/>
      <c r="EI29" s="386"/>
      <c r="EJ29" s="386"/>
      <c r="EK29" s="386"/>
      <c r="EL29" s="386"/>
      <c r="EM29" s="386"/>
      <c r="EN29" s="386"/>
      <c r="EO29" s="386"/>
      <c r="EP29" s="386"/>
      <c r="EQ29" s="386"/>
      <c r="ER29" s="386"/>
      <c r="ES29" s="386"/>
      <c r="ET29" s="386"/>
      <c r="EU29" s="386"/>
      <c r="EV29" s="386"/>
      <c r="EW29" s="386"/>
      <c r="EX29" s="386"/>
      <c r="EY29" s="386"/>
      <c r="EZ29" s="386"/>
      <c r="FA29" s="386"/>
      <c r="FB29" s="386"/>
      <c r="FC29" s="386"/>
      <c r="FD29" s="386"/>
      <c r="FE29" s="386"/>
      <c r="FF29" s="386"/>
      <c r="FG29" s="386"/>
      <c r="FH29" s="386"/>
      <c r="FI29" s="386"/>
      <c r="FJ29" s="386"/>
      <c r="FK29" s="386"/>
      <c r="FL29" s="386"/>
      <c r="FM29" s="386"/>
      <c r="FN29" s="386"/>
      <c r="FO29" s="386"/>
      <c r="FP29" s="386"/>
      <c r="FQ29" s="386"/>
      <c r="FR29" s="386"/>
      <c r="FS29" s="386"/>
      <c r="FT29" s="386"/>
      <c r="FU29" s="386"/>
      <c r="FV29" s="386"/>
      <c r="FW29" s="386"/>
      <c r="FX29" s="386"/>
      <c r="FY29" s="386"/>
      <c r="FZ29" s="386"/>
      <c r="GA29" s="386"/>
      <c r="GB29" s="386"/>
      <c r="GC29" s="386"/>
      <c r="GD29" s="386"/>
      <c r="GE29" s="386"/>
      <c r="GF29" s="386"/>
      <c r="GG29" s="386"/>
      <c r="GH29" s="386"/>
      <c r="GI29" s="386"/>
      <c r="GJ29" s="386"/>
      <c r="GK29" s="386"/>
      <c r="GL29" s="386"/>
      <c r="GM29" s="386"/>
      <c r="GN29" s="386"/>
      <c r="GO29" s="386"/>
      <c r="GP29" s="386"/>
      <c r="GQ29" s="386"/>
      <c r="GR29" s="386"/>
      <c r="GS29" s="386"/>
      <c r="GT29" s="386"/>
      <c r="GU29" s="386"/>
      <c r="GV29" s="386"/>
      <c r="GW29" s="386"/>
      <c r="GX29" s="386"/>
      <c r="GY29" s="386"/>
      <c r="GZ29" s="386"/>
      <c r="HA29" s="386"/>
      <c r="HB29" s="386"/>
      <c r="HC29" s="386"/>
      <c r="HD29" s="386"/>
      <c r="HE29" s="386"/>
      <c r="HF29" s="386"/>
      <c r="HG29" s="386"/>
      <c r="HH29" s="386"/>
      <c r="HI29" s="386"/>
      <c r="HJ29" s="386"/>
      <c r="HK29" s="386"/>
      <c r="HL29" s="386"/>
      <c r="HM29" s="386"/>
      <c r="HN29" s="386"/>
      <c r="HO29" s="386"/>
      <c r="HP29" s="386"/>
      <c r="HQ29" s="386"/>
      <c r="HR29" s="386"/>
      <c r="HS29" s="386"/>
      <c r="HT29" s="386"/>
      <c r="HU29" s="386"/>
      <c r="HV29" s="386"/>
      <c r="HW29" s="386"/>
      <c r="HX29" s="386"/>
      <c r="HY29" s="386"/>
      <c r="HZ29" s="386"/>
      <c r="IA29" s="386"/>
      <c r="IB29" s="386"/>
      <c r="IC29" s="386"/>
      <c r="ID29" s="386"/>
      <c r="IE29" s="386"/>
      <c r="IF29" s="386"/>
      <c r="IG29" s="386"/>
      <c r="IH29" s="386"/>
      <c r="II29" s="386"/>
      <c r="IJ29" s="386"/>
      <c r="IK29" s="386"/>
      <c r="IL29" s="386"/>
      <c r="IM29" s="386"/>
      <c r="IN29" s="386"/>
      <c r="IO29" s="386"/>
      <c r="IP29" s="386"/>
      <c r="IQ29" s="386"/>
      <c r="IR29" s="386"/>
      <c r="IS29" s="386"/>
      <c r="IT29" s="386"/>
      <c r="IU29" s="386"/>
      <c r="IV29" s="386"/>
      <c r="IW29" s="386"/>
      <c r="IX29" s="386"/>
      <c r="IY29" s="386"/>
      <c r="IZ29" s="386"/>
    </row>
    <row r="30" s="378" customFormat="1" ht="13.05" customHeight="1" spans="1:260">
      <c r="A30" s="386"/>
      <c r="B30" s="386"/>
      <c r="C30" s="387"/>
      <c r="D30" s="90"/>
      <c r="E30" s="90"/>
      <c r="F30" s="90"/>
      <c r="G30" s="388"/>
      <c r="H30" s="388"/>
      <c r="I30" s="388"/>
      <c r="J30" s="387"/>
      <c r="K30" s="386"/>
      <c r="L30" s="386"/>
      <c r="M30" s="387"/>
      <c r="N30" s="416"/>
      <c r="O30" s="416"/>
      <c r="P30" s="416"/>
      <c r="Q30" s="387"/>
      <c r="R30" s="387"/>
      <c r="S30" s="387"/>
      <c r="T30" s="387"/>
      <c r="U30" s="386"/>
      <c r="V30" s="386"/>
      <c r="W30" s="386"/>
      <c r="X30" s="386"/>
      <c r="Y30" s="386"/>
      <c r="Z30" s="386"/>
      <c r="AA30" s="386"/>
      <c r="AB30" s="386"/>
      <c r="AC30" s="386"/>
      <c r="AD30" s="386"/>
      <c r="AE30" s="386"/>
      <c r="AF30" s="386"/>
      <c r="AG30" s="386"/>
      <c r="AH30" s="386"/>
      <c r="AI30" s="386"/>
      <c r="AJ30" s="386"/>
      <c r="AK30" s="386"/>
      <c r="AL30" s="386"/>
      <c r="AM30" s="386"/>
      <c r="AN30" s="386"/>
      <c r="AO30" s="386"/>
      <c r="AP30" s="386"/>
      <c r="AQ30" s="386"/>
      <c r="AR30" s="386"/>
      <c r="AS30" s="386"/>
      <c r="AT30" s="386"/>
      <c r="AU30" s="386"/>
      <c r="AV30" s="386"/>
      <c r="AW30" s="386"/>
      <c r="AX30" s="386"/>
      <c r="AY30" s="386"/>
      <c r="AZ30" s="386"/>
      <c r="BA30" s="386"/>
      <c r="BB30" s="386"/>
      <c r="BC30" s="386"/>
      <c r="BD30" s="386"/>
      <c r="BE30" s="386"/>
      <c r="BF30" s="386"/>
      <c r="BG30" s="386"/>
      <c r="BH30" s="386"/>
      <c r="BI30" s="386"/>
      <c r="BJ30" s="386"/>
      <c r="BK30" s="386"/>
      <c r="BL30" s="386"/>
      <c r="BM30" s="386"/>
      <c r="BN30" s="386"/>
      <c r="BO30" s="386"/>
      <c r="BP30" s="386"/>
      <c r="BQ30" s="386"/>
      <c r="BR30" s="386"/>
      <c r="BS30" s="386"/>
      <c r="BT30" s="386"/>
      <c r="BU30" s="386"/>
      <c r="BV30" s="386"/>
      <c r="BW30" s="386"/>
      <c r="BX30" s="386"/>
      <c r="BY30" s="386"/>
      <c r="BZ30" s="386"/>
      <c r="CA30" s="386"/>
      <c r="CB30" s="386"/>
      <c r="CC30" s="386"/>
      <c r="CD30" s="386"/>
      <c r="CE30" s="386"/>
      <c r="CF30" s="386"/>
      <c r="CG30" s="386"/>
      <c r="CH30" s="386"/>
      <c r="CI30" s="386"/>
      <c r="CJ30" s="386"/>
      <c r="CK30" s="386"/>
      <c r="CL30" s="386"/>
      <c r="CM30" s="386"/>
      <c r="CN30" s="386"/>
      <c r="CO30" s="386"/>
      <c r="CP30" s="386"/>
      <c r="CQ30" s="386"/>
      <c r="CR30" s="386"/>
      <c r="CS30" s="386"/>
      <c r="CT30" s="386"/>
      <c r="CU30" s="386"/>
      <c r="CV30" s="386"/>
      <c r="CW30" s="386"/>
      <c r="CX30" s="386"/>
      <c r="CY30" s="386"/>
      <c r="CZ30" s="386"/>
      <c r="DA30" s="386"/>
      <c r="DB30" s="386"/>
      <c r="DC30" s="386"/>
      <c r="DD30" s="386"/>
      <c r="DE30" s="386"/>
      <c r="DF30" s="386"/>
      <c r="DG30" s="386"/>
      <c r="DH30" s="386"/>
      <c r="DI30" s="386"/>
      <c r="DJ30" s="386"/>
      <c r="DK30" s="386"/>
      <c r="DL30" s="386"/>
      <c r="DM30" s="386"/>
      <c r="DN30" s="386"/>
      <c r="DO30" s="386"/>
      <c r="DP30" s="386"/>
      <c r="DQ30" s="386"/>
      <c r="DR30" s="386"/>
      <c r="DS30" s="386"/>
      <c r="DT30" s="386"/>
      <c r="DU30" s="386"/>
      <c r="DV30" s="386"/>
      <c r="DW30" s="386"/>
      <c r="DX30" s="386"/>
      <c r="DY30" s="386"/>
      <c r="DZ30" s="386"/>
      <c r="EA30" s="386"/>
      <c r="EB30" s="386"/>
      <c r="EC30" s="386"/>
      <c r="ED30" s="386"/>
      <c r="EE30" s="386"/>
      <c r="EF30" s="386"/>
      <c r="EG30" s="386"/>
      <c r="EH30" s="386"/>
      <c r="EI30" s="386"/>
      <c r="EJ30" s="386"/>
      <c r="EK30" s="386"/>
      <c r="EL30" s="386"/>
      <c r="EM30" s="386"/>
      <c r="EN30" s="386"/>
      <c r="EO30" s="386"/>
      <c r="EP30" s="386"/>
      <c r="EQ30" s="386"/>
      <c r="ER30" s="386"/>
      <c r="ES30" s="386"/>
      <c r="ET30" s="386"/>
      <c r="EU30" s="386"/>
      <c r="EV30" s="386"/>
      <c r="EW30" s="386"/>
      <c r="EX30" s="386"/>
      <c r="EY30" s="386"/>
      <c r="EZ30" s="386"/>
      <c r="FA30" s="386"/>
      <c r="FB30" s="386"/>
      <c r="FC30" s="386"/>
      <c r="FD30" s="386"/>
      <c r="FE30" s="386"/>
      <c r="FF30" s="386"/>
      <c r="FG30" s="386"/>
      <c r="FH30" s="386"/>
      <c r="FI30" s="386"/>
      <c r="FJ30" s="386"/>
      <c r="FK30" s="386"/>
      <c r="FL30" s="386"/>
      <c r="FM30" s="386"/>
      <c r="FN30" s="386"/>
      <c r="FO30" s="386"/>
      <c r="FP30" s="386"/>
      <c r="FQ30" s="386"/>
      <c r="FR30" s="386"/>
      <c r="FS30" s="386"/>
      <c r="FT30" s="386"/>
      <c r="FU30" s="386"/>
      <c r="FV30" s="386"/>
      <c r="FW30" s="386"/>
      <c r="FX30" s="386"/>
      <c r="FY30" s="386"/>
      <c r="FZ30" s="386"/>
      <c r="GA30" s="386"/>
      <c r="GB30" s="386"/>
      <c r="GC30" s="386"/>
      <c r="GD30" s="386"/>
      <c r="GE30" s="386"/>
      <c r="GF30" s="386"/>
      <c r="GG30" s="386"/>
      <c r="GH30" s="386"/>
      <c r="GI30" s="386"/>
      <c r="GJ30" s="386"/>
      <c r="GK30" s="386"/>
      <c r="GL30" s="386"/>
      <c r="GM30" s="386"/>
      <c r="GN30" s="386"/>
      <c r="GO30" s="386"/>
      <c r="GP30" s="386"/>
      <c r="GQ30" s="386"/>
      <c r="GR30" s="386"/>
      <c r="GS30" s="386"/>
      <c r="GT30" s="386"/>
      <c r="GU30" s="386"/>
      <c r="GV30" s="386"/>
      <c r="GW30" s="386"/>
      <c r="GX30" s="386"/>
      <c r="GY30" s="386"/>
      <c r="GZ30" s="386"/>
      <c r="HA30" s="386"/>
      <c r="HB30" s="386"/>
      <c r="HC30" s="386"/>
      <c r="HD30" s="386"/>
      <c r="HE30" s="386"/>
      <c r="HF30" s="386"/>
      <c r="HG30" s="386"/>
      <c r="HH30" s="386"/>
      <c r="HI30" s="386"/>
      <c r="HJ30" s="386"/>
      <c r="HK30" s="386"/>
      <c r="HL30" s="386"/>
      <c r="HM30" s="386"/>
      <c r="HN30" s="386"/>
      <c r="HO30" s="386"/>
      <c r="HP30" s="386"/>
      <c r="HQ30" s="386"/>
      <c r="HR30" s="386"/>
      <c r="HS30" s="386"/>
      <c r="HT30" s="386"/>
      <c r="HU30" s="386"/>
      <c r="HV30" s="386"/>
      <c r="HW30" s="386"/>
      <c r="HX30" s="386"/>
      <c r="HY30" s="386"/>
      <c r="HZ30" s="386"/>
      <c r="IA30" s="386"/>
      <c r="IB30" s="386"/>
      <c r="IC30" s="386"/>
      <c r="ID30" s="386"/>
      <c r="IE30" s="386"/>
      <c r="IF30" s="386"/>
      <c r="IG30" s="386"/>
      <c r="IH30" s="386"/>
      <c r="II30" s="386"/>
      <c r="IJ30" s="386"/>
      <c r="IK30" s="386"/>
      <c r="IL30" s="386"/>
      <c r="IM30" s="386"/>
      <c r="IN30" s="386"/>
      <c r="IO30" s="386"/>
      <c r="IP30" s="386"/>
      <c r="IQ30" s="386"/>
      <c r="IR30" s="386"/>
      <c r="IS30" s="386"/>
      <c r="IT30" s="386"/>
      <c r="IU30" s="386"/>
      <c r="IV30" s="386"/>
      <c r="IW30" s="386"/>
      <c r="IX30" s="386"/>
      <c r="IY30" s="386"/>
      <c r="IZ30" s="386"/>
    </row>
    <row r="31" s="378" customFormat="1" ht="13.05" customHeight="1" spans="1:260">
      <c r="A31" s="386"/>
      <c r="B31" s="386"/>
      <c r="C31" s="387"/>
      <c r="D31" s="90"/>
      <c r="E31" s="90"/>
      <c r="F31" s="90"/>
      <c r="G31" s="388"/>
      <c r="H31" s="388"/>
      <c r="I31" s="388"/>
      <c r="J31" s="387"/>
      <c r="K31" s="386"/>
      <c r="L31" s="386"/>
      <c r="M31" s="387"/>
      <c r="N31" s="416"/>
      <c r="O31" s="416"/>
      <c r="P31" s="416"/>
      <c r="Q31" s="387"/>
      <c r="R31" s="387"/>
      <c r="S31" s="387"/>
      <c r="T31" s="387"/>
      <c r="U31" s="386"/>
      <c r="V31" s="386"/>
      <c r="W31" s="386"/>
      <c r="X31" s="386"/>
      <c r="Y31" s="386"/>
      <c r="Z31" s="386"/>
      <c r="AA31" s="386"/>
      <c r="AB31" s="386"/>
      <c r="AC31" s="386"/>
      <c r="AD31" s="386"/>
      <c r="AE31" s="386"/>
      <c r="AF31" s="386"/>
      <c r="AG31" s="386"/>
      <c r="AH31" s="386"/>
      <c r="AI31" s="386"/>
      <c r="AJ31" s="386"/>
      <c r="AK31" s="386"/>
      <c r="AL31" s="386"/>
      <c r="AM31" s="386"/>
      <c r="AN31" s="386"/>
      <c r="AO31" s="386"/>
      <c r="AP31" s="386"/>
      <c r="AQ31" s="386"/>
      <c r="AR31" s="386"/>
      <c r="AS31" s="386"/>
      <c r="AT31" s="386"/>
      <c r="AU31" s="386"/>
      <c r="AV31" s="386"/>
      <c r="AW31" s="386"/>
      <c r="AX31" s="386"/>
      <c r="AY31" s="386"/>
      <c r="AZ31" s="386"/>
      <c r="BA31" s="386"/>
      <c r="BB31" s="386"/>
      <c r="BC31" s="386"/>
      <c r="BD31" s="386"/>
      <c r="BE31" s="386"/>
      <c r="BF31" s="386"/>
      <c r="BG31" s="386"/>
      <c r="BH31" s="386"/>
      <c r="BI31" s="386"/>
      <c r="BJ31" s="386"/>
      <c r="BK31" s="386"/>
      <c r="BL31" s="386"/>
      <c r="BM31" s="386"/>
      <c r="BN31" s="386"/>
      <c r="BO31" s="386"/>
      <c r="BP31" s="386"/>
      <c r="BQ31" s="386"/>
      <c r="BR31" s="386"/>
      <c r="BS31" s="386"/>
      <c r="BT31" s="386"/>
      <c r="BU31" s="386"/>
      <c r="BV31" s="386"/>
      <c r="BW31" s="386"/>
      <c r="BX31" s="386"/>
      <c r="BY31" s="386"/>
      <c r="BZ31" s="386"/>
      <c r="CA31" s="386"/>
      <c r="CB31" s="386"/>
      <c r="CC31" s="386"/>
      <c r="CD31" s="386"/>
      <c r="CE31" s="386"/>
      <c r="CF31" s="386"/>
      <c r="CG31" s="386"/>
      <c r="CH31" s="386"/>
      <c r="CI31" s="386"/>
      <c r="CJ31" s="386"/>
      <c r="CK31" s="386"/>
      <c r="CL31" s="386"/>
      <c r="CM31" s="386"/>
      <c r="CN31" s="386"/>
      <c r="CO31" s="386"/>
      <c r="CP31" s="386"/>
      <c r="CQ31" s="386"/>
      <c r="CR31" s="386"/>
      <c r="CS31" s="386"/>
      <c r="CT31" s="386"/>
      <c r="CU31" s="386"/>
      <c r="CV31" s="386"/>
      <c r="CW31" s="386"/>
      <c r="CX31" s="386"/>
      <c r="CY31" s="386"/>
      <c r="CZ31" s="386"/>
      <c r="DA31" s="386"/>
      <c r="DB31" s="386"/>
      <c r="DC31" s="386"/>
      <c r="DD31" s="386"/>
      <c r="DE31" s="386"/>
      <c r="DF31" s="386"/>
      <c r="DG31" s="386"/>
      <c r="DH31" s="386"/>
      <c r="DI31" s="386"/>
      <c r="DJ31" s="386"/>
      <c r="DK31" s="386"/>
      <c r="DL31" s="386"/>
      <c r="DM31" s="386"/>
      <c r="DN31" s="386"/>
      <c r="DO31" s="386"/>
      <c r="DP31" s="386"/>
      <c r="DQ31" s="386"/>
      <c r="DR31" s="386"/>
      <c r="DS31" s="386"/>
      <c r="DT31" s="386"/>
      <c r="DU31" s="386"/>
      <c r="DV31" s="386"/>
      <c r="DW31" s="386"/>
      <c r="DX31" s="386"/>
      <c r="DY31" s="386"/>
      <c r="DZ31" s="386"/>
      <c r="EA31" s="386"/>
      <c r="EB31" s="386"/>
      <c r="EC31" s="386"/>
      <c r="ED31" s="386"/>
      <c r="EE31" s="386"/>
      <c r="EF31" s="386"/>
      <c r="EG31" s="386"/>
      <c r="EH31" s="386"/>
      <c r="EI31" s="386"/>
      <c r="EJ31" s="386"/>
      <c r="EK31" s="386"/>
      <c r="EL31" s="386"/>
      <c r="EM31" s="386"/>
      <c r="EN31" s="386"/>
      <c r="EO31" s="386"/>
      <c r="EP31" s="386"/>
      <c r="EQ31" s="386"/>
      <c r="ER31" s="386"/>
      <c r="ES31" s="386"/>
      <c r="ET31" s="386"/>
      <c r="EU31" s="386"/>
      <c r="EV31" s="386"/>
      <c r="EW31" s="386"/>
      <c r="EX31" s="386"/>
      <c r="EY31" s="386"/>
      <c r="EZ31" s="386"/>
      <c r="FA31" s="386"/>
      <c r="FB31" s="386"/>
      <c r="FC31" s="386"/>
      <c r="FD31" s="386"/>
      <c r="FE31" s="386"/>
      <c r="FF31" s="386"/>
      <c r="FG31" s="386"/>
      <c r="FH31" s="386"/>
      <c r="FI31" s="386"/>
      <c r="FJ31" s="386"/>
      <c r="FK31" s="386"/>
      <c r="FL31" s="386"/>
      <c r="FM31" s="386"/>
      <c r="FN31" s="386"/>
      <c r="FO31" s="386"/>
      <c r="FP31" s="386"/>
      <c r="FQ31" s="386"/>
      <c r="FR31" s="386"/>
      <c r="FS31" s="386"/>
      <c r="FT31" s="386"/>
      <c r="FU31" s="386"/>
      <c r="FV31" s="386"/>
      <c r="FW31" s="386"/>
      <c r="FX31" s="386"/>
      <c r="FY31" s="386"/>
      <c r="FZ31" s="386"/>
      <c r="GA31" s="386"/>
      <c r="GB31" s="386"/>
      <c r="GC31" s="386"/>
      <c r="GD31" s="386"/>
      <c r="GE31" s="386"/>
      <c r="GF31" s="386"/>
      <c r="GG31" s="386"/>
      <c r="GH31" s="386"/>
      <c r="GI31" s="386"/>
      <c r="GJ31" s="386"/>
      <c r="GK31" s="386"/>
      <c r="GL31" s="386"/>
      <c r="GM31" s="386"/>
      <c r="GN31" s="386"/>
      <c r="GO31" s="386"/>
      <c r="GP31" s="386"/>
      <c r="GQ31" s="386"/>
      <c r="GR31" s="386"/>
      <c r="GS31" s="386"/>
      <c r="GT31" s="386"/>
      <c r="GU31" s="386"/>
      <c r="GV31" s="386"/>
      <c r="GW31" s="386"/>
      <c r="GX31" s="386"/>
      <c r="GY31" s="386"/>
      <c r="GZ31" s="386"/>
      <c r="HA31" s="386"/>
      <c r="HB31" s="386"/>
      <c r="HC31" s="386"/>
      <c r="HD31" s="386"/>
      <c r="HE31" s="386"/>
      <c r="HF31" s="386"/>
      <c r="HG31" s="386"/>
      <c r="HH31" s="386"/>
      <c r="HI31" s="386"/>
      <c r="HJ31" s="386"/>
      <c r="HK31" s="386"/>
      <c r="HL31" s="386"/>
      <c r="HM31" s="386"/>
      <c r="HN31" s="386"/>
      <c r="HO31" s="386"/>
      <c r="HP31" s="386"/>
      <c r="HQ31" s="386"/>
      <c r="HR31" s="386"/>
      <c r="HS31" s="386"/>
      <c r="HT31" s="386"/>
      <c r="HU31" s="386"/>
      <c r="HV31" s="386"/>
      <c r="HW31" s="386"/>
      <c r="HX31" s="386"/>
      <c r="HY31" s="386"/>
      <c r="HZ31" s="386"/>
      <c r="IA31" s="386"/>
      <c r="IB31" s="386"/>
      <c r="IC31" s="386"/>
      <c r="ID31" s="386"/>
      <c r="IE31" s="386"/>
      <c r="IF31" s="386"/>
      <c r="IG31" s="386"/>
      <c r="IH31" s="386"/>
      <c r="II31" s="386"/>
      <c r="IJ31" s="386"/>
      <c r="IK31" s="386"/>
      <c r="IL31" s="386"/>
      <c r="IM31" s="386"/>
      <c r="IN31" s="386"/>
      <c r="IO31" s="386"/>
      <c r="IP31" s="386"/>
      <c r="IQ31" s="386"/>
      <c r="IR31" s="386"/>
      <c r="IS31" s="386"/>
      <c r="IT31" s="386"/>
      <c r="IU31" s="386"/>
      <c r="IV31" s="386"/>
      <c r="IW31" s="386"/>
      <c r="IX31" s="386"/>
      <c r="IY31" s="386"/>
      <c r="IZ31" s="386"/>
    </row>
    <row r="32" s="378" customFormat="1" ht="13.05" customHeight="1" spans="1:260">
      <c r="A32" s="386"/>
      <c r="B32" s="386"/>
      <c r="C32" s="387"/>
      <c r="D32" s="90"/>
      <c r="E32" s="90"/>
      <c r="F32" s="90"/>
      <c r="G32" s="388"/>
      <c r="H32" s="388"/>
      <c r="I32" s="388"/>
      <c r="J32" s="387"/>
      <c r="K32" s="386"/>
      <c r="L32" s="386"/>
      <c r="M32" s="387"/>
      <c r="N32" s="416"/>
      <c r="O32" s="416"/>
      <c r="P32" s="416"/>
      <c r="Q32" s="387"/>
      <c r="R32" s="387"/>
      <c r="S32" s="387"/>
      <c r="T32" s="387"/>
      <c r="U32" s="386"/>
      <c r="V32" s="386"/>
      <c r="W32" s="386"/>
      <c r="X32" s="386"/>
      <c r="Y32" s="386"/>
      <c r="Z32" s="386"/>
      <c r="AA32" s="386"/>
      <c r="AB32" s="386"/>
      <c r="AC32" s="386"/>
      <c r="AD32" s="386"/>
      <c r="AE32" s="386"/>
      <c r="AF32" s="386"/>
      <c r="AG32" s="386"/>
      <c r="AH32" s="386"/>
      <c r="AI32" s="386"/>
      <c r="AJ32" s="386"/>
      <c r="AK32" s="386"/>
      <c r="AL32" s="386"/>
      <c r="AM32" s="386"/>
      <c r="AN32" s="386"/>
      <c r="AO32" s="386"/>
      <c r="AP32" s="386"/>
      <c r="AQ32" s="386"/>
      <c r="AR32" s="386"/>
      <c r="AS32" s="386"/>
      <c r="AT32" s="386"/>
      <c r="AU32" s="386"/>
      <c r="AV32" s="386"/>
      <c r="AW32" s="386"/>
      <c r="AX32" s="386"/>
      <c r="AY32" s="386"/>
      <c r="AZ32" s="386"/>
      <c r="BA32" s="386"/>
      <c r="BB32" s="386"/>
      <c r="BC32" s="386"/>
      <c r="BD32" s="386"/>
      <c r="BE32" s="386"/>
      <c r="BF32" s="386"/>
      <c r="BG32" s="386"/>
      <c r="BH32" s="386"/>
      <c r="BI32" s="386"/>
      <c r="BJ32" s="386"/>
      <c r="BK32" s="386"/>
      <c r="BL32" s="386"/>
      <c r="BM32" s="386"/>
      <c r="BN32" s="386"/>
      <c r="BO32" s="386"/>
      <c r="BP32" s="386"/>
      <c r="BQ32" s="386"/>
      <c r="BR32" s="386"/>
      <c r="BS32" s="386"/>
      <c r="BT32" s="386"/>
      <c r="BU32" s="386"/>
      <c r="BV32" s="386"/>
      <c r="BW32" s="386"/>
      <c r="BX32" s="386"/>
      <c r="BY32" s="386"/>
      <c r="BZ32" s="386"/>
      <c r="CA32" s="386"/>
      <c r="CB32" s="386"/>
      <c r="CC32" s="386"/>
      <c r="CD32" s="386"/>
      <c r="CE32" s="386"/>
      <c r="CF32" s="386"/>
      <c r="CG32" s="386"/>
      <c r="CH32" s="386"/>
      <c r="CI32" s="386"/>
      <c r="CJ32" s="386"/>
      <c r="CK32" s="386"/>
      <c r="CL32" s="386"/>
      <c r="CM32" s="386"/>
      <c r="CN32" s="386"/>
      <c r="CO32" s="386"/>
      <c r="CP32" s="386"/>
      <c r="CQ32" s="386"/>
      <c r="CR32" s="386"/>
      <c r="CS32" s="386"/>
      <c r="CT32" s="386"/>
      <c r="CU32" s="386"/>
      <c r="CV32" s="386"/>
      <c r="CW32" s="386"/>
      <c r="CX32" s="386"/>
      <c r="CY32" s="386"/>
      <c r="CZ32" s="386"/>
      <c r="DA32" s="386"/>
      <c r="DB32" s="386"/>
      <c r="DC32" s="386"/>
      <c r="DD32" s="386"/>
      <c r="DE32" s="386"/>
      <c r="DF32" s="386"/>
      <c r="DG32" s="386"/>
      <c r="DH32" s="386"/>
      <c r="DI32" s="386"/>
      <c r="DJ32" s="386"/>
      <c r="DK32" s="386"/>
      <c r="DL32" s="386"/>
      <c r="DM32" s="386"/>
      <c r="DN32" s="386"/>
      <c r="DO32" s="386"/>
      <c r="DP32" s="386"/>
      <c r="DQ32" s="386"/>
      <c r="DR32" s="386"/>
      <c r="DS32" s="386"/>
      <c r="DT32" s="386"/>
      <c r="DU32" s="386"/>
      <c r="DV32" s="386"/>
      <c r="DW32" s="386"/>
      <c r="DX32" s="386"/>
      <c r="DY32" s="386"/>
      <c r="DZ32" s="386"/>
      <c r="EA32" s="386"/>
      <c r="EB32" s="386"/>
      <c r="EC32" s="386"/>
      <c r="ED32" s="386"/>
      <c r="EE32" s="386"/>
      <c r="EF32" s="386"/>
      <c r="EG32" s="386"/>
      <c r="EH32" s="386"/>
      <c r="EI32" s="386"/>
      <c r="EJ32" s="386"/>
      <c r="EK32" s="386"/>
      <c r="EL32" s="386"/>
      <c r="EM32" s="386"/>
      <c r="EN32" s="386"/>
      <c r="EO32" s="386"/>
      <c r="EP32" s="386"/>
      <c r="EQ32" s="386"/>
      <c r="ER32" s="386"/>
      <c r="ES32" s="386"/>
      <c r="ET32" s="386"/>
      <c r="EU32" s="386"/>
      <c r="EV32" s="386"/>
      <c r="EW32" s="386"/>
      <c r="EX32" s="386"/>
      <c r="EY32" s="386"/>
      <c r="EZ32" s="386"/>
      <c r="FA32" s="386"/>
      <c r="FB32" s="386"/>
      <c r="FC32" s="386"/>
      <c r="FD32" s="386"/>
      <c r="FE32" s="386"/>
      <c r="FF32" s="386"/>
      <c r="FG32" s="386"/>
      <c r="FH32" s="386"/>
      <c r="FI32" s="386"/>
      <c r="FJ32" s="386"/>
      <c r="FK32" s="386"/>
      <c r="FL32" s="386"/>
      <c r="FM32" s="386"/>
      <c r="FN32" s="386"/>
      <c r="FO32" s="386"/>
      <c r="FP32" s="386"/>
      <c r="FQ32" s="386"/>
      <c r="FR32" s="386"/>
      <c r="FS32" s="386"/>
      <c r="FT32" s="386"/>
      <c r="FU32" s="386"/>
      <c r="FV32" s="386"/>
      <c r="FW32" s="386"/>
      <c r="FX32" s="386"/>
      <c r="FY32" s="386"/>
      <c r="FZ32" s="386"/>
      <c r="GA32" s="386"/>
      <c r="GB32" s="386"/>
      <c r="GC32" s="386"/>
      <c r="GD32" s="386"/>
      <c r="GE32" s="386"/>
      <c r="GF32" s="386"/>
      <c r="GG32" s="386"/>
      <c r="GH32" s="386"/>
      <c r="GI32" s="386"/>
      <c r="GJ32" s="386"/>
      <c r="GK32" s="386"/>
      <c r="GL32" s="386"/>
      <c r="GM32" s="386"/>
      <c r="GN32" s="386"/>
      <c r="GO32" s="386"/>
      <c r="GP32" s="386"/>
      <c r="GQ32" s="386"/>
      <c r="GR32" s="386"/>
      <c r="GS32" s="386"/>
      <c r="GT32" s="386"/>
      <c r="GU32" s="386"/>
      <c r="GV32" s="386"/>
      <c r="GW32" s="386"/>
      <c r="GX32" s="386"/>
      <c r="GY32" s="386"/>
      <c r="GZ32" s="386"/>
      <c r="HA32" s="386"/>
      <c r="HB32" s="386"/>
      <c r="HC32" s="386"/>
      <c r="HD32" s="386"/>
      <c r="HE32" s="386"/>
      <c r="HF32" s="386"/>
      <c r="HG32" s="386"/>
      <c r="HH32" s="386"/>
      <c r="HI32" s="386"/>
      <c r="HJ32" s="386"/>
      <c r="HK32" s="386"/>
      <c r="HL32" s="386"/>
      <c r="HM32" s="386"/>
      <c r="HN32" s="386"/>
      <c r="HO32" s="386"/>
      <c r="HP32" s="386"/>
      <c r="HQ32" s="386"/>
      <c r="HR32" s="386"/>
      <c r="HS32" s="386"/>
      <c r="HT32" s="386"/>
      <c r="HU32" s="386"/>
      <c r="HV32" s="386"/>
      <c r="HW32" s="386"/>
      <c r="HX32" s="386"/>
      <c r="HY32" s="386"/>
      <c r="HZ32" s="386"/>
      <c r="IA32" s="386"/>
      <c r="IB32" s="386"/>
      <c r="IC32" s="386"/>
      <c r="ID32" s="386"/>
      <c r="IE32" s="386"/>
      <c r="IF32" s="386"/>
      <c r="IG32" s="386"/>
      <c r="IH32" s="386"/>
      <c r="II32" s="386"/>
      <c r="IJ32" s="386"/>
      <c r="IK32" s="386"/>
      <c r="IL32" s="386"/>
      <c r="IM32" s="386"/>
      <c r="IN32" s="386"/>
      <c r="IO32" s="386"/>
      <c r="IP32" s="386"/>
      <c r="IQ32" s="386"/>
      <c r="IR32" s="386"/>
      <c r="IS32" s="386"/>
      <c r="IT32" s="386"/>
      <c r="IU32" s="386"/>
      <c r="IV32" s="386"/>
      <c r="IW32" s="386"/>
      <c r="IX32" s="386"/>
      <c r="IY32" s="386"/>
      <c r="IZ32" s="386"/>
    </row>
    <row r="33" s="378" customFormat="1" ht="13.05" customHeight="1" spans="1:260">
      <c r="A33" s="386"/>
      <c r="B33" s="386"/>
      <c r="C33" s="387"/>
      <c r="D33" s="90"/>
      <c r="E33" s="90"/>
      <c r="F33" s="90"/>
      <c r="G33" s="388"/>
      <c r="H33" s="388"/>
      <c r="I33" s="388"/>
      <c r="J33" s="387"/>
      <c r="K33" s="386"/>
      <c r="L33" s="386"/>
      <c r="M33" s="387"/>
      <c r="N33" s="416"/>
      <c r="O33" s="416"/>
      <c r="P33" s="416"/>
      <c r="Q33" s="387"/>
      <c r="R33" s="387"/>
      <c r="S33" s="387"/>
      <c r="T33" s="387"/>
      <c r="U33" s="386"/>
      <c r="V33" s="386"/>
      <c r="W33" s="386"/>
      <c r="X33" s="386"/>
      <c r="Y33" s="386"/>
      <c r="Z33" s="386"/>
      <c r="AA33" s="386"/>
      <c r="AB33" s="386"/>
      <c r="AC33" s="386"/>
      <c r="AD33" s="386"/>
      <c r="AE33" s="386"/>
      <c r="AF33" s="386"/>
      <c r="AG33" s="386"/>
      <c r="AH33" s="386"/>
      <c r="AI33" s="386"/>
      <c r="AJ33" s="386"/>
      <c r="AK33" s="386"/>
      <c r="AL33" s="386"/>
      <c r="AM33" s="386"/>
      <c r="AN33" s="386"/>
      <c r="AO33" s="386"/>
      <c r="AP33" s="386"/>
      <c r="AQ33" s="386"/>
      <c r="AR33" s="386"/>
      <c r="AS33" s="386"/>
      <c r="AT33" s="386"/>
      <c r="AU33" s="386"/>
      <c r="AV33" s="386"/>
      <c r="AW33" s="386"/>
      <c r="AX33" s="386"/>
      <c r="AY33" s="386"/>
      <c r="AZ33" s="386"/>
      <c r="BA33" s="386"/>
      <c r="BB33" s="386"/>
      <c r="BC33" s="386"/>
      <c r="BD33" s="386"/>
      <c r="BE33" s="386"/>
      <c r="BF33" s="386"/>
      <c r="BG33" s="386"/>
      <c r="BH33" s="386"/>
      <c r="BI33" s="386"/>
      <c r="BJ33" s="386"/>
      <c r="BK33" s="386"/>
      <c r="BL33" s="386"/>
      <c r="BM33" s="386"/>
      <c r="BN33" s="386"/>
      <c r="BO33" s="386"/>
      <c r="BP33" s="386"/>
      <c r="BQ33" s="386"/>
      <c r="BR33" s="386"/>
      <c r="BS33" s="386"/>
      <c r="BT33" s="386"/>
      <c r="BU33" s="386"/>
      <c r="BV33" s="386"/>
      <c r="BW33" s="386"/>
      <c r="BX33" s="386"/>
      <c r="BY33" s="386"/>
      <c r="BZ33" s="386"/>
      <c r="CA33" s="386"/>
      <c r="CB33" s="386"/>
      <c r="CC33" s="386"/>
      <c r="CD33" s="386"/>
      <c r="CE33" s="386"/>
      <c r="CF33" s="386"/>
      <c r="CG33" s="386"/>
      <c r="CH33" s="386"/>
      <c r="CI33" s="386"/>
      <c r="CJ33" s="386"/>
      <c r="CK33" s="386"/>
      <c r="CL33" s="386"/>
      <c r="CM33" s="386"/>
      <c r="CN33" s="386"/>
      <c r="CO33" s="386"/>
      <c r="CP33" s="386"/>
      <c r="CQ33" s="386"/>
      <c r="CR33" s="386"/>
      <c r="CS33" s="386"/>
      <c r="CT33" s="386"/>
      <c r="CU33" s="386"/>
      <c r="CV33" s="386"/>
      <c r="CW33" s="386"/>
      <c r="CX33" s="386"/>
      <c r="CY33" s="386"/>
      <c r="CZ33" s="386"/>
      <c r="DA33" s="386"/>
      <c r="DB33" s="386"/>
      <c r="DC33" s="386"/>
      <c r="DD33" s="386"/>
      <c r="DE33" s="386"/>
      <c r="DF33" s="386"/>
      <c r="DG33" s="386"/>
      <c r="DH33" s="386"/>
      <c r="DI33" s="386"/>
      <c r="DJ33" s="386"/>
      <c r="DK33" s="386"/>
      <c r="DL33" s="386"/>
      <c r="DM33" s="386"/>
      <c r="DN33" s="386"/>
      <c r="DO33" s="386"/>
      <c r="DP33" s="386"/>
      <c r="DQ33" s="386"/>
      <c r="DR33" s="386"/>
      <c r="DS33" s="386"/>
      <c r="DT33" s="386"/>
      <c r="DU33" s="386"/>
      <c r="DV33" s="386"/>
      <c r="DW33" s="386"/>
      <c r="DX33" s="386"/>
      <c r="DY33" s="386"/>
      <c r="DZ33" s="386"/>
      <c r="EA33" s="386"/>
      <c r="EB33" s="386"/>
      <c r="EC33" s="386"/>
      <c r="ED33" s="386"/>
      <c r="EE33" s="386"/>
      <c r="EF33" s="386"/>
      <c r="EG33" s="386"/>
      <c r="EH33" s="386"/>
      <c r="EI33" s="386"/>
      <c r="EJ33" s="386"/>
      <c r="EK33" s="386"/>
      <c r="EL33" s="386"/>
      <c r="EM33" s="386"/>
      <c r="EN33" s="386"/>
      <c r="EO33" s="386"/>
      <c r="EP33" s="386"/>
      <c r="EQ33" s="386"/>
      <c r="ER33" s="386"/>
      <c r="ES33" s="386"/>
      <c r="ET33" s="386"/>
      <c r="EU33" s="386"/>
      <c r="EV33" s="386"/>
      <c r="EW33" s="386"/>
      <c r="EX33" s="386"/>
      <c r="EY33" s="386"/>
      <c r="EZ33" s="386"/>
      <c r="FA33" s="386"/>
      <c r="FB33" s="386"/>
      <c r="FC33" s="386"/>
      <c r="FD33" s="386"/>
      <c r="FE33" s="386"/>
      <c r="FF33" s="386"/>
      <c r="FG33" s="386"/>
      <c r="FH33" s="386"/>
      <c r="FI33" s="386"/>
      <c r="FJ33" s="386"/>
      <c r="FK33" s="386"/>
      <c r="FL33" s="386"/>
      <c r="FM33" s="386"/>
      <c r="FN33" s="386"/>
      <c r="FO33" s="386"/>
      <c r="FP33" s="386"/>
      <c r="FQ33" s="386"/>
      <c r="FR33" s="386"/>
      <c r="FS33" s="386"/>
      <c r="FT33" s="386"/>
      <c r="FU33" s="386"/>
      <c r="FV33" s="386"/>
      <c r="FW33" s="386"/>
      <c r="FX33" s="386"/>
      <c r="FY33" s="386"/>
      <c r="FZ33" s="386"/>
      <c r="GA33" s="386"/>
      <c r="GB33" s="386"/>
      <c r="GC33" s="386"/>
      <c r="GD33" s="386"/>
      <c r="GE33" s="386"/>
      <c r="GF33" s="386"/>
      <c r="GG33" s="386"/>
      <c r="GH33" s="386"/>
      <c r="GI33" s="386"/>
      <c r="GJ33" s="386"/>
      <c r="GK33" s="386"/>
      <c r="GL33" s="386"/>
      <c r="GM33" s="386"/>
      <c r="GN33" s="386"/>
      <c r="GO33" s="386"/>
      <c r="GP33" s="386"/>
      <c r="GQ33" s="386"/>
      <c r="GR33" s="386"/>
      <c r="GS33" s="386"/>
      <c r="GT33" s="386"/>
      <c r="GU33" s="386"/>
      <c r="GV33" s="386"/>
      <c r="GW33" s="386"/>
      <c r="GX33" s="386"/>
      <c r="GY33" s="386"/>
      <c r="GZ33" s="386"/>
      <c r="HA33" s="386"/>
      <c r="HB33" s="386"/>
      <c r="HC33" s="386"/>
      <c r="HD33" s="386"/>
      <c r="HE33" s="386"/>
      <c r="HF33" s="386"/>
      <c r="HG33" s="386"/>
      <c r="HH33" s="386"/>
      <c r="HI33" s="386"/>
      <c r="HJ33" s="386"/>
      <c r="HK33" s="386"/>
      <c r="HL33" s="386"/>
      <c r="HM33" s="386"/>
      <c r="HN33" s="386"/>
      <c r="HO33" s="386"/>
      <c r="HP33" s="386"/>
      <c r="HQ33" s="386"/>
      <c r="HR33" s="386"/>
      <c r="HS33" s="386"/>
      <c r="HT33" s="386"/>
      <c r="HU33" s="386"/>
      <c r="HV33" s="386"/>
      <c r="HW33" s="386"/>
      <c r="HX33" s="386"/>
      <c r="HY33" s="386"/>
      <c r="HZ33" s="386"/>
      <c r="IA33" s="386"/>
      <c r="IB33" s="386"/>
      <c r="IC33" s="386"/>
      <c r="ID33" s="386"/>
      <c r="IE33" s="386"/>
      <c r="IF33" s="386"/>
      <c r="IG33" s="386"/>
      <c r="IH33" s="386"/>
      <c r="II33" s="386"/>
      <c r="IJ33" s="386"/>
      <c r="IK33" s="386"/>
      <c r="IL33" s="386"/>
      <c r="IM33" s="386"/>
      <c r="IN33" s="386"/>
      <c r="IO33" s="386"/>
      <c r="IP33" s="386"/>
      <c r="IQ33" s="386"/>
      <c r="IR33" s="386"/>
      <c r="IS33" s="386"/>
      <c r="IT33" s="386"/>
      <c r="IU33" s="386"/>
      <c r="IV33" s="386"/>
      <c r="IW33" s="386"/>
      <c r="IX33" s="386"/>
      <c r="IY33" s="386"/>
      <c r="IZ33" s="386"/>
    </row>
    <row r="34" s="378" customFormat="1" ht="13.05" customHeight="1" spans="1:260">
      <c r="A34" s="386"/>
      <c r="B34" s="386"/>
      <c r="C34" s="387"/>
      <c r="D34" s="90"/>
      <c r="E34" s="90"/>
      <c r="F34" s="90"/>
      <c r="G34" s="388"/>
      <c r="H34" s="388"/>
      <c r="I34" s="388"/>
      <c r="J34" s="387"/>
      <c r="K34" s="386"/>
      <c r="L34" s="386"/>
      <c r="M34" s="387"/>
      <c r="N34" s="416"/>
      <c r="O34" s="416"/>
      <c r="P34" s="416"/>
      <c r="Q34" s="387"/>
      <c r="R34" s="387"/>
      <c r="S34" s="387"/>
      <c r="T34" s="387"/>
      <c r="U34" s="386"/>
      <c r="V34" s="386"/>
      <c r="W34" s="386"/>
      <c r="X34" s="386"/>
      <c r="Y34" s="386"/>
      <c r="Z34" s="386"/>
      <c r="AA34" s="386"/>
      <c r="AB34" s="386"/>
      <c r="AC34" s="386"/>
      <c r="AD34" s="386"/>
      <c r="AE34" s="386"/>
      <c r="AF34" s="386"/>
      <c r="AG34" s="386"/>
      <c r="AH34" s="386"/>
      <c r="AI34" s="386"/>
      <c r="AJ34" s="386"/>
      <c r="AK34" s="386"/>
      <c r="AL34" s="386"/>
      <c r="AM34" s="386"/>
      <c r="AN34" s="386"/>
      <c r="AO34" s="386"/>
      <c r="AP34" s="386"/>
      <c r="AQ34" s="386"/>
      <c r="AR34" s="386"/>
      <c r="AS34" s="386"/>
      <c r="AT34" s="386"/>
      <c r="AU34" s="386"/>
      <c r="AV34" s="386"/>
      <c r="AW34" s="386"/>
      <c r="AX34" s="386"/>
      <c r="AY34" s="386"/>
      <c r="AZ34" s="386"/>
      <c r="BA34" s="386"/>
      <c r="BB34" s="386"/>
      <c r="BC34" s="386"/>
      <c r="BD34" s="386"/>
      <c r="BE34" s="386"/>
      <c r="BF34" s="386"/>
      <c r="BG34" s="386"/>
      <c r="BH34" s="386"/>
      <c r="BI34" s="386"/>
      <c r="BJ34" s="386"/>
      <c r="BK34" s="386"/>
      <c r="BL34" s="386"/>
      <c r="BM34" s="386"/>
      <c r="BN34" s="386"/>
      <c r="BO34" s="386"/>
      <c r="BP34" s="386"/>
      <c r="BQ34" s="386"/>
      <c r="BR34" s="386"/>
      <c r="BS34" s="386"/>
      <c r="BT34" s="386"/>
      <c r="BU34" s="386"/>
      <c r="BV34" s="386"/>
      <c r="BW34" s="386"/>
      <c r="BX34" s="386"/>
      <c r="BY34" s="386"/>
      <c r="BZ34" s="386"/>
      <c r="CA34" s="386"/>
      <c r="CB34" s="386"/>
      <c r="CC34" s="386"/>
      <c r="CD34" s="386"/>
      <c r="CE34" s="386"/>
      <c r="CF34" s="386"/>
      <c r="CG34" s="386"/>
      <c r="CH34" s="386"/>
      <c r="CI34" s="386"/>
      <c r="CJ34" s="386"/>
      <c r="CK34" s="386"/>
      <c r="CL34" s="386"/>
      <c r="CM34" s="386"/>
      <c r="CN34" s="386"/>
      <c r="CO34" s="386"/>
      <c r="CP34" s="386"/>
      <c r="CQ34" s="386"/>
      <c r="CR34" s="386"/>
      <c r="CS34" s="386"/>
      <c r="CT34" s="386"/>
      <c r="CU34" s="386"/>
      <c r="CV34" s="386"/>
      <c r="CW34" s="386"/>
      <c r="CX34" s="386"/>
      <c r="CY34" s="386"/>
      <c r="CZ34" s="386"/>
      <c r="DA34" s="386"/>
      <c r="DB34" s="386"/>
      <c r="DC34" s="386"/>
      <c r="DD34" s="386"/>
      <c r="DE34" s="386"/>
      <c r="DF34" s="386"/>
      <c r="DG34" s="386"/>
      <c r="DH34" s="386"/>
      <c r="DI34" s="386"/>
      <c r="DJ34" s="386"/>
      <c r="DK34" s="386"/>
      <c r="DL34" s="386"/>
      <c r="DM34" s="386"/>
      <c r="DN34" s="386"/>
      <c r="DO34" s="386"/>
      <c r="DP34" s="386"/>
      <c r="DQ34" s="386"/>
      <c r="DR34" s="386"/>
      <c r="DS34" s="386"/>
      <c r="DT34" s="386"/>
      <c r="DU34" s="386"/>
      <c r="DV34" s="386"/>
      <c r="DW34" s="386"/>
      <c r="DX34" s="386"/>
      <c r="DY34" s="386"/>
      <c r="DZ34" s="386"/>
      <c r="EA34" s="386"/>
      <c r="EB34" s="386"/>
      <c r="EC34" s="386"/>
      <c r="ED34" s="386"/>
      <c r="EE34" s="386"/>
      <c r="EF34" s="386"/>
      <c r="EG34" s="386"/>
      <c r="EH34" s="386"/>
      <c r="EI34" s="386"/>
      <c r="EJ34" s="386"/>
      <c r="EK34" s="386"/>
      <c r="EL34" s="386"/>
      <c r="EM34" s="386"/>
      <c r="EN34" s="386"/>
      <c r="EO34" s="386"/>
      <c r="EP34" s="386"/>
      <c r="EQ34" s="386"/>
      <c r="ER34" s="386"/>
      <c r="ES34" s="386"/>
      <c r="ET34" s="386"/>
      <c r="EU34" s="386"/>
      <c r="EV34" s="386"/>
      <c r="EW34" s="386"/>
      <c r="EX34" s="386"/>
      <c r="EY34" s="386"/>
      <c r="EZ34" s="386"/>
      <c r="FA34" s="386"/>
      <c r="FB34" s="386"/>
      <c r="FC34" s="386"/>
      <c r="FD34" s="386"/>
      <c r="FE34" s="386"/>
      <c r="FF34" s="386"/>
      <c r="FG34" s="386"/>
      <c r="FH34" s="386"/>
      <c r="FI34" s="386"/>
      <c r="FJ34" s="386"/>
      <c r="FK34" s="386"/>
      <c r="FL34" s="386"/>
      <c r="FM34" s="386"/>
      <c r="FN34" s="386"/>
      <c r="FO34" s="386"/>
      <c r="FP34" s="386"/>
      <c r="FQ34" s="386"/>
      <c r="FR34" s="386"/>
      <c r="FS34" s="386"/>
      <c r="FT34" s="386"/>
      <c r="FU34" s="386"/>
      <c r="FV34" s="386"/>
      <c r="FW34" s="386"/>
      <c r="FX34" s="386"/>
      <c r="FY34" s="386"/>
      <c r="FZ34" s="386"/>
      <c r="GA34" s="386"/>
      <c r="GB34" s="386"/>
      <c r="GC34" s="386"/>
      <c r="GD34" s="386"/>
      <c r="GE34" s="386"/>
      <c r="GF34" s="386"/>
      <c r="GG34" s="386"/>
      <c r="GH34" s="386"/>
      <c r="GI34" s="386"/>
      <c r="GJ34" s="386"/>
      <c r="GK34" s="386"/>
      <c r="GL34" s="386"/>
      <c r="GM34" s="386"/>
      <c r="GN34" s="386"/>
      <c r="GO34" s="386"/>
      <c r="GP34" s="386"/>
      <c r="GQ34" s="386"/>
      <c r="GR34" s="386"/>
      <c r="GS34" s="386"/>
      <c r="GT34" s="386"/>
      <c r="GU34" s="386"/>
      <c r="GV34" s="386"/>
      <c r="GW34" s="386"/>
      <c r="GX34" s="386"/>
      <c r="GY34" s="386"/>
      <c r="GZ34" s="386"/>
      <c r="HA34" s="386"/>
      <c r="HB34" s="386"/>
      <c r="HC34" s="386"/>
      <c r="HD34" s="386"/>
      <c r="HE34" s="386"/>
      <c r="HF34" s="386"/>
      <c r="HG34" s="386"/>
      <c r="HH34" s="386"/>
      <c r="HI34" s="386"/>
      <c r="HJ34" s="386"/>
      <c r="HK34" s="386"/>
      <c r="HL34" s="386"/>
      <c r="HM34" s="386"/>
      <c r="HN34" s="386"/>
      <c r="HO34" s="386"/>
      <c r="HP34" s="386"/>
      <c r="HQ34" s="386"/>
      <c r="HR34" s="386"/>
      <c r="HS34" s="386"/>
      <c r="HT34" s="386"/>
      <c r="HU34" s="386"/>
      <c r="HV34" s="386"/>
      <c r="HW34" s="386"/>
      <c r="HX34" s="386"/>
      <c r="HY34" s="386"/>
      <c r="HZ34" s="386"/>
      <c r="IA34" s="386"/>
      <c r="IB34" s="386"/>
      <c r="IC34" s="386"/>
      <c r="ID34" s="386"/>
      <c r="IE34" s="386"/>
      <c r="IF34" s="386"/>
      <c r="IG34" s="386"/>
      <c r="IH34" s="386"/>
      <c r="II34" s="386"/>
      <c r="IJ34" s="386"/>
      <c r="IK34" s="386"/>
      <c r="IL34" s="386"/>
      <c r="IM34" s="386"/>
      <c r="IN34" s="386"/>
      <c r="IO34" s="386"/>
      <c r="IP34" s="386"/>
      <c r="IQ34" s="386"/>
      <c r="IR34" s="386"/>
      <c r="IS34" s="386"/>
      <c r="IT34" s="386"/>
      <c r="IU34" s="386"/>
      <c r="IV34" s="386"/>
      <c r="IW34" s="386"/>
      <c r="IX34" s="386"/>
      <c r="IY34" s="386"/>
      <c r="IZ34" s="386"/>
    </row>
    <row r="35" s="378" customFormat="1" ht="13.05" customHeight="1" spans="1:260">
      <c r="A35" s="386"/>
      <c r="B35" s="386"/>
      <c r="C35" s="387"/>
      <c r="D35" s="90"/>
      <c r="E35" s="90"/>
      <c r="F35" s="90"/>
      <c r="G35" s="388"/>
      <c r="H35" s="388"/>
      <c r="I35" s="388"/>
      <c r="J35" s="387"/>
      <c r="K35" s="386"/>
      <c r="L35" s="386"/>
      <c r="M35" s="387"/>
      <c r="N35" s="416"/>
      <c r="O35" s="416"/>
      <c r="P35" s="416"/>
      <c r="Q35" s="387"/>
      <c r="R35" s="387"/>
      <c r="S35" s="387"/>
      <c r="T35" s="387"/>
      <c r="U35" s="386"/>
      <c r="V35" s="386"/>
      <c r="W35" s="386"/>
      <c r="X35" s="386"/>
      <c r="Y35" s="386"/>
      <c r="Z35" s="386"/>
      <c r="AA35" s="386"/>
      <c r="AB35" s="386"/>
      <c r="AC35" s="386"/>
      <c r="AD35" s="386"/>
      <c r="AE35" s="386"/>
      <c r="AF35" s="386"/>
      <c r="AG35" s="386"/>
      <c r="AH35" s="386"/>
      <c r="AI35" s="386"/>
      <c r="AJ35" s="386"/>
      <c r="AK35" s="386"/>
      <c r="AL35" s="386"/>
      <c r="AM35" s="386"/>
      <c r="AN35" s="386"/>
      <c r="AO35" s="386"/>
      <c r="AP35" s="386"/>
      <c r="AQ35" s="386"/>
      <c r="AR35" s="386"/>
      <c r="AS35" s="386"/>
      <c r="AT35" s="386"/>
      <c r="AU35" s="386"/>
      <c r="AV35" s="386"/>
      <c r="AW35" s="386"/>
      <c r="AX35" s="386"/>
      <c r="AY35" s="386"/>
      <c r="AZ35" s="386"/>
      <c r="BA35" s="386"/>
      <c r="BB35" s="386"/>
      <c r="BC35" s="386"/>
      <c r="BD35" s="386"/>
      <c r="BE35" s="386"/>
      <c r="BF35" s="386"/>
      <c r="BG35" s="386"/>
      <c r="BH35" s="386"/>
      <c r="BI35" s="386"/>
      <c r="BJ35" s="386"/>
      <c r="BK35" s="386"/>
      <c r="BL35" s="386"/>
      <c r="BM35" s="386"/>
      <c r="BN35" s="386"/>
      <c r="BO35" s="386"/>
      <c r="BP35" s="386"/>
      <c r="BQ35" s="386"/>
      <c r="BR35" s="386"/>
      <c r="BS35" s="386"/>
      <c r="BT35" s="386"/>
      <c r="BU35" s="386"/>
      <c r="BV35" s="386"/>
      <c r="BW35" s="386"/>
      <c r="BX35" s="386"/>
      <c r="BY35" s="386"/>
      <c r="BZ35" s="386"/>
      <c r="CA35" s="386"/>
      <c r="CB35" s="386"/>
      <c r="CC35" s="386"/>
      <c r="CD35" s="386"/>
      <c r="CE35" s="386"/>
      <c r="CF35" s="386"/>
      <c r="CG35" s="386"/>
      <c r="CH35" s="386"/>
      <c r="CI35" s="386"/>
      <c r="CJ35" s="386"/>
      <c r="CK35" s="386"/>
      <c r="CL35" s="386"/>
      <c r="CM35" s="386"/>
      <c r="CN35" s="386"/>
      <c r="CO35" s="386"/>
      <c r="CP35" s="386"/>
      <c r="CQ35" s="386"/>
      <c r="CR35" s="386"/>
      <c r="CS35" s="386"/>
      <c r="CT35" s="386"/>
      <c r="CU35" s="386"/>
      <c r="CV35" s="386"/>
      <c r="CW35" s="386"/>
      <c r="CX35" s="386"/>
      <c r="CY35" s="386"/>
      <c r="CZ35" s="386"/>
      <c r="DA35" s="386"/>
      <c r="DB35" s="386"/>
      <c r="DC35" s="386"/>
      <c r="DD35" s="386"/>
      <c r="DE35" s="386"/>
      <c r="DF35" s="386"/>
      <c r="DG35" s="386"/>
      <c r="DH35" s="386"/>
      <c r="DI35" s="386"/>
      <c r="DJ35" s="386"/>
      <c r="DK35" s="386"/>
      <c r="DL35" s="386"/>
      <c r="DM35" s="386"/>
      <c r="DN35" s="386"/>
      <c r="DO35" s="386"/>
      <c r="DP35" s="386"/>
      <c r="DQ35" s="386"/>
      <c r="DR35" s="386"/>
      <c r="DS35" s="386"/>
      <c r="DT35" s="386"/>
      <c r="DU35" s="386"/>
      <c r="DV35" s="386"/>
      <c r="DW35" s="386"/>
      <c r="DX35" s="386"/>
      <c r="DY35" s="386"/>
      <c r="DZ35" s="386"/>
      <c r="EA35" s="386"/>
      <c r="EB35" s="386"/>
      <c r="EC35" s="386"/>
      <c r="ED35" s="386"/>
      <c r="EE35" s="386"/>
      <c r="EF35" s="386"/>
      <c r="EG35" s="386"/>
      <c r="EH35" s="386"/>
      <c r="EI35" s="386"/>
      <c r="EJ35" s="386"/>
      <c r="EK35" s="386"/>
      <c r="EL35" s="386"/>
      <c r="EM35" s="386"/>
      <c r="EN35" s="386"/>
      <c r="EO35" s="386"/>
      <c r="EP35" s="386"/>
      <c r="EQ35" s="386"/>
      <c r="ER35" s="386"/>
      <c r="ES35" s="386"/>
      <c r="ET35" s="386"/>
      <c r="EU35" s="386"/>
      <c r="EV35" s="386"/>
      <c r="EW35" s="386"/>
      <c r="EX35" s="386"/>
      <c r="EY35" s="386"/>
      <c r="EZ35" s="386"/>
      <c r="FA35" s="386"/>
      <c r="FB35" s="386"/>
      <c r="FC35" s="386"/>
      <c r="FD35" s="386"/>
      <c r="FE35" s="386"/>
      <c r="FF35" s="386"/>
      <c r="FG35" s="386"/>
      <c r="FH35" s="386"/>
      <c r="FI35" s="386"/>
      <c r="FJ35" s="386"/>
      <c r="FK35" s="386"/>
      <c r="FL35" s="386"/>
      <c r="FM35" s="386"/>
      <c r="FN35" s="386"/>
      <c r="FO35" s="386"/>
      <c r="FP35" s="386"/>
      <c r="FQ35" s="386"/>
      <c r="FR35" s="386"/>
      <c r="FS35" s="386"/>
      <c r="FT35" s="386"/>
      <c r="FU35" s="386"/>
      <c r="FV35" s="386"/>
      <c r="FW35" s="386"/>
      <c r="FX35" s="386"/>
      <c r="FY35" s="386"/>
      <c r="FZ35" s="386"/>
      <c r="GA35" s="386"/>
      <c r="GB35" s="386"/>
      <c r="GC35" s="386"/>
      <c r="GD35" s="386"/>
      <c r="GE35" s="386"/>
      <c r="GF35" s="386"/>
      <c r="GG35" s="386"/>
      <c r="GH35" s="386"/>
      <c r="GI35" s="386"/>
      <c r="GJ35" s="386"/>
      <c r="GK35" s="386"/>
      <c r="GL35" s="386"/>
      <c r="GM35" s="386"/>
      <c r="GN35" s="386"/>
      <c r="GO35" s="386"/>
      <c r="GP35" s="386"/>
      <c r="GQ35" s="386"/>
      <c r="GR35" s="386"/>
      <c r="GS35" s="386"/>
      <c r="GT35" s="386"/>
      <c r="GU35" s="386"/>
      <c r="GV35" s="386"/>
      <c r="GW35" s="386"/>
      <c r="GX35" s="386"/>
      <c r="GY35" s="386"/>
      <c r="GZ35" s="386"/>
      <c r="HA35" s="386"/>
      <c r="HB35" s="386"/>
      <c r="HC35" s="386"/>
      <c r="HD35" s="386"/>
      <c r="HE35" s="386"/>
      <c r="HF35" s="386"/>
      <c r="HG35" s="386"/>
      <c r="HH35" s="386"/>
      <c r="HI35" s="386"/>
      <c r="HJ35" s="386"/>
      <c r="HK35" s="386"/>
      <c r="HL35" s="386"/>
      <c r="HM35" s="386"/>
      <c r="HN35" s="386"/>
      <c r="HO35" s="386"/>
      <c r="HP35" s="386"/>
      <c r="HQ35" s="386"/>
      <c r="HR35" s="386"/>
      <c r="HS35" s="386"/>
      <c r="HT35" s="386"/>
      <c r="HU35" s="386"/>
      <c r="HV35" s="386"/>
      <c r="HW35" s="386"/>
      <c r="HX35" s="386"/>
      <c r="HY35" s="386"/>
      <c r="HZ35" s="386"/>
      <c r="IA35" s="386"/>
      <c r="IB35" s="386"/>
      <c r="IC35" s="386"/>
      <c r="ID35" s="386"/>
      <c r="IE35" s="386"/>
      <c r="IF35" s="386"/>
      <c r="IG35" s="386"/>
      <c r="IH35" s="386"/>
      <c r="II35" s="386"/>
      <c r="IJ35" s="386"/>
      <c r="IK35" s="386"/>
      <c r="IL35" s="386"/>
      <c r="IM35" s="386"/>
      <c r="IN35" s="386"/>
      <c r="IO35" s="386"/>
      <c r="IP35" s="386"/>
      <c r="IQ35" s="386"/>
      <c r="IR35" s="386"/>
      <c r="IS35" s="386"/>
      <c r="IT35" s="386"/>
      <c r="IU35" s="386"/>
      <c r="IV35" s="386"/>
      <c r="IW35" s="386"/>
      <c r="IX35" s="386"/>
      <c r="IY35" s="386"/>
      <c r="IZ35" s="386"/>
    </row>
    <row r="36" s="378" customFormat="1" ht="13.05" customHeight="1" spans="1:260">
      <c r="A36" s="386"/>
      <c r="B36" s="386"/>
      <c r="C36" s="387"/>
      <c r="D36" s="90"/>
      <c r="E36" s="90"/>
      <c r="F36" s="90"/>
      <c r="G36" s="388"/>
      <c r="H36" s="388"/>
      <c r="I36" s="388"/>
      <c r="J36" s="387"/>
      <c r="K36" s="386"/>
      <c r="L36" s="386"/>
      <c r="M36" s="387"/>
      <c r="N36" s="416"/>
      <c r="O36" s="416"/>
      <c r="P36" s="416"/>
      <c r="Q36" s="387"/>
      <c r="R36" s="387"/>
      <c r="S36" s="387"/>
      <c r="T36" s="387"/>
      <c r="U36" s="386"/>
      <c r="V36" s="386"/>
      <c r="W36" s="386"/>
      <c r="X36" s="386"/>
      <c r="Y36" s="386"/>
      <c r="Z36" s="386"/>
      <c r="AA36" s="386"/>
      <c r="AB36" s="386"/>
      <c r="AC36" s="386"/>
      <c r="AD36" s="386"/>
      <c r="AE36" s="386"/>
      <c r="AF36" s="386"/>
      <c r="AG36" s="386"/>
      <c r="AH36" s="386"/>
      <c r="AI36" s="386"/>
      <c r="AJ36" s="386"/>
      <c r="AK36" s="386"/>
      <c r="AL36" s="386"/>
      <c r="AM36" s="386"/>
      <c r="AN36" s="386"/>
      <c r="AO36" s="386"/>
      <c r="AP36" s="386"/>
      <c r="AQ36" s="386"/>
      <c r="AR36" s="386"/>
      <c r="AS36" s="386"/>
      <c r="AT36" s="386"/>
      <c r="AU36" s="386"/>
      <c r="AV36" s="386"/>
      <c r="AW36" s="386"/>
      <c r="AX36" s="386"/>
      <c r="AY36" s="386"/>
      <c r="AZ36" s="386"/>
      <c r="BA36" s="386"/>
      <c r="BB36" s="386"/>
      <c r="BC36" s="386"/>
      <c r="BD36" s="386"/>
      <c r="BE36" s="386"/>
      <c r="BF36" s="386"/>
      <c r="BG36" s="386"/>
      <c r="BH36" s="386"/>
      <c r="BI36" s="386"/>
      <c r="BJ36" s="386"/>
      <c r="BK36" s="386"/>
      <c r="BL36" s="386"/>
      <c r="BM36" s="386"/>
      <c r="BN36" s="386"/>
      <c r="BO36" s="386"/>
      <c r="BP36" s="386"/>
      <c r="BQ36" s="386"/>
      <c r="BR36" s="386"/>
      <c r="BS36" s="386"/>
      <c r="BT36" s="386"/>
      <c r="BU36" s="386"/>
      <c r="BV36" s="386"/>
      <c r="BW36" s="386"/>
      <c r="BX36" s="386"/>
      <c r="BY36" s="386"/>
      <c r="BZ36" s="386"/>
      <c r="CA36" s="386"/>
      <c r="CB36" s="386"/>
      <c r="CC36" s="386"/>
      <c r="CD36" s="386"/>
      <c r="CE36" s="386"/>
      <c r="CF36" s="386"/>
      <c r="CG36" s="386"/>
      <c r="CH36" s="386"/>
      <c r="CI36" s="386"/>
      <c r="CJ36" s="386"/>
      <c r="CK36" s="386"/>
      <c r="CL36" s="386"/>
      <c r="CM36" s="386"/>
      <c r="CN36" s="386"/>
      <c r="CO36" s="386"/>
      <c r="CP36" s="386"/>
      <c r="CQ36" s="386"/>
      <c r="CR36" s="386"/>
      <c r="CS36" s="386"/>
      <c r="CT36" s="386"/>
      <c r="CU36" s="386"/>
      <c r="CV36" s="386"/>
      <c r="CW36" s="386"/>
      <c r="CX36" s="386"/>
      <c r="CY36" s="386"/>
      <c r="CZ36" s="386"/>
      <c r="DA36" s="386"/>
      <c r="DB36" s="386"/>
      <c r="DC36" s="386"/>
      <c r="DD36" s="386"/>
      <c r="DE36" s="386"/>
      <c r="DF36" s="386"/>
      <c r="DG36" s="386"/>
      <c r="DH36" s="386"/>
      <c r="DI36" s="386"/>
      <c r="DJ36" s="386"/>
      <c r="DK36" s="386"/>
      <c r="DL36" s="386"/>
      <c r="DM36" s="386"/>
      <c r="DN36" s="386"/>
      <c r="DO36" s="386"/>
      <c r="DP36" s="386"/>
      <c r="DQ36" s="386"/>
      <c r="DR36" s="386"/>
      <c r="DS36" s="386"/>
      <c r="DT36" s="386"/>
      <c r="DU36" s="386"/>
      <c r="DV36" s="386"/>
      <c r="DW36" s="386"/>
      <c r="DX36" s="386"/>
      <c r="DY36" s="386"/>
      <c r="DZ36" s="386"/>
      <c r="EA36" s="386"/>
      <c r="EB36" s="386"/>
      <c r="EC36" s="386"/>
      <c r="ED36" s="386"/>
      <c r="EE36" s="386"/>
      <c r="EF36" s="386"/>
      <c r="EG36" s="386"/>
      <c r="EH36" s="386"/>
      <c r="EI36" s="386"/>
      <c r="EJ36" s="386"/>
      <c r="EK36" s="386"/>
      <c r="EL36" s="386"/>
      <c r="EM36" s="386"/>
      <c r="EN36" s="386"/>
      <c r="EO36" s="386"/>
      <c r="EP36" s="386"/>
      <c r="EQ36" s="386"/>
      <c r="ER36" s="386"/>
      <c r="ES36" s="386"/>
      <c r="ET36" s="386"/>
      <c r="EU36" s="386"/>
      <c r="EV36" s="386"/>
      <c r="EW36" s="386"/>
      <c r="EX36" s="386"/>
      <c r="EY36" s="386"/>
      <c r="EZ36" s="386"/>
      <c r="FA36" s="386"/>
      <c r="FB36" s="386"/>
      <c r="FC36" s="386"/>
      <c r="FD36" s="386"/>
      <c r="FE36" s="386"/>
      <c r="FF36" s="386"/>
      <c r="FG36" s="386"/>
      <c r="FH36" s="386"/>
      <c r="FI36" s="386"/>
      <c r="FJ36" s="386"/>
      <c r="FK36" s="386"/>
      <c r="FL36" s="386"/>
      <c r="FM36" s="386"/>
      <c r="FN36" s="386"/>
      <c r="FO36" s="386"/>
      <c r="FP36" s="386"/>
      <c r="FQ36" s="386"/>
      <c r="FR36" s="386"/>
      <c r="FS36" s="386"/>
      <c r="FT36" s="386"/>
      <c r="FU36" s="386"/>
      <c r="FV36" s="386"/>
      <c r="FW36" s="386"/>
      <c r="FX36" s="386"/>
      <c r="FY36" s="386"/>
      <c r="FZ36" s="386"/>
      <c r="GA36" s="386"/>
      <c r="GB36" s="386"/>
      <c r="GC36" s="386"/>
      <c r="GD36" s="386"/>
      <c r="GE36" s="386"/>
      <c r="GF36" s="386"/>
      <c r="GG36" s="386"/>
      <c r="GH36" s="386"/>
      <c r="GI36" s="386"/>
      <c r="GJ36" s="386"/>
      <c r="GK36" s="386"/>
      <c r="GL36" s="386"/>
      <c r="GM36" s="386"/>
      <c r="GN36" s="386"/>
      <c r="GO36" s="386"/>
      <c r="GP36" s="386"/>
      <c r="GQ36" s="386"/>
      <c r="GR36" s="386"/>
      <c r="GS36" s="386"/>
      <c r="GT36" s="386"/>
      <c r="GU36" s="386"/>
      <c r="GV36" s="386"/>
      <c r="GW36" s="386"/>
      <c r="GX36" s="386"/>
      <c r="GY36" s="386"/>
      <c r="GZ36" s="386"/>
      <c r="HA36" s="386"/>
      <c r="HB36" s="386"/>
      <c r="HC36" s="386"/>
      <c r="HD36" s="386"/>
      <c r="HE36" s="386"/>
      <c r="HF36" s="386"/>
      <c r="HG36" s="386"/>
      <c r="HH36" s="386"/>
      <c r="HI36" s="386"/>
      <c r="HJ36" s="386"/>
      <c r="HK36" s="386"/>
      <c r="HL36" s="386"/>
      <c r="HM36" s="386"/>
      <c r="HN36" s="386"/>
      <c r="HO36" s="386"/>
      <c r="HP36" s="386"/>
      <c r="HQ36" s="386"/>
      <c r="HR36" s="386"/>
      <c r="HS36" s="386"/>
      <c r="HT36" s="386"/>
      <c r="HU36" s="386"/>
      <c r="HV36" s="386"/>
      <c r="HW36" s="386"/>
      <c r="HX36" s="386"/>
      <c r="HY36" s="386"/>
      <c r="HZ36" s="386"/>
      <c r="IA36" s="386"/>
      <c r="IB36" s="386"/>
      <c r="IC36" s="386"/>
      <c r="ID36" s="386"/>
      <c r="IE36" s="386"/>
      <c r="IF36" s="386"/>
      <c r="IG36" s="386"/>
      <c r="IH36" s="386"/>
      <c r="II36" s="386"/>
      <c r="IJ36" s="386"/>
      <c r="IK36" s="386"/>
      <c r="IL36" s="386"/>
      <c r="IM36" s="386"/>
      <c r="IN36" s="386"/>
      <c r="IO36" s="386"/>
      <c r="IP36" s="386"/>
      <c r="IQ36" s="386"/>
      <c r="IR36" s="386"/>
      <c r="IS36" s="386"/>
      <c r="IT36" s="386"/>
      <c r="IU36" s="386"/>
      <c r="IV36" s="386"/>
      <c r="IW36" s="386"/>
      <c r="IX36" s="386"/>
      <c r="IY36" s="386"/>
      <c r="IZ36" s="386"/>
    </row>
    <row r="37" s="378" customFormat="1" ht="13.05" customHeight="1" spans="1:260">
      <c r="A37" s="386"/>
      <c r="B37" s="386"/>
      <c r="C37" s="387"/>
      <c r="D37" s="90"/>
      <c r="E37" s="90"/>
      <c r="F37" s="90"/>
      <c r="G37" s="388"/>
      <c r="H37" s="388"/>
      <c r="I37" s="388"/>
      <c r="J37" s="387"/>
      <c r="K37" s="386"/>
      <c r="L37" s="386"/>
      <c r="M37" s="387"/>
      <c r="N37" s="416"/>
      <c r="O37" s="416"/>
      <c r="P37" s="416"/>
      <c r="Q37" s="387"/>
      <c r="R37" s="387"/>
      <c r="S37" s="387"/>
      <c r="T37" s="387"/>
      <c r="U37" s="386"/>
      <c r="V37" s="386"/>
      <c r="W37" s="386"/>
      <c r="X37" s="386"/>
      <c r="Y37" s="386"/>
      <c r="Z37" s="386"/>
      <c r="AA37" s="386"/>
      <c r="AB37" s="386"/>
      <c r="AC37" s="386"/>
      <c r="AD37" s="386"/>
      <c r="AE37" s="386"/>
      <c r="AF37" s="386"/>
      <c r="AG37" s="386"/>
      <c r="AH37" s="386"/>
      <c r="AI37" s="386"/>
      <c r="AJ37" s="386"/>
      <c r="AK37" s="386"/>
      <c r="AL37" s="386"/>
      <c r="AM37" s="386"/>
      <c r="AN37" s="386"/>
      <c r="AO37" s="386"/>
      <c r="AP37" s="386"/>
      <c r="AQ37" s="386"/>
      <c r="AR37" s="386"/>
      <c r="AS37" s="386"/>
      <c r="AT37" s="386"/>
      <c r="AU37" s="386"/>
      <c r="AV37" s="386"/>
      <c r="AW37" s="386"/>
      <c r="AX37" s="386"/>
      <c r="AY37" s="386"/>
      <c r="AZ37" s="386"/>
      <c r="BA37" s="386"/>
      <c r="BB37" s="386"/>
      <c r="BC37" s="386"/>
      <c r="BD37" s="386"/>
      <c r="BE37" s="386"/>
      <c r="BF37" s="386"/>
      <c r="BG37" s="386"/>
      <c r="BH37" s="386"/>
      <c r="BI37" s="386"/>
      <c r="BJ37" s="386"/>
      <c r="BK37" s="386"/>
      <c r="BL37" s="386"/>
      <c r="BM37" s="386"/>
      <c r="BN37" s="386"/>
      <c r="BO37" s="386"/>
      <c r="BP37" s="386"/>
      <c r="BQ37" s="386"/>
      <c r="BR37" s="386"/>
      <c r="BS37" s="386"/>
      <c r="BT37" s="386"/>
      <c r="BU37" s="386"/>
      <c r="BV37" s="386"/>
      <c r="BW37" s="386"/>
      <c r="BX37" s="386"/>
      <c r="BY37" s="386"/>
      <c r="BZ37" s="386"/>
      <c r="CA37" s="386"/>
      <c r="CB37" s="386"/>
      <c r="CC37" s="386"/>
      <c r="CD37" s="386"/>
      <c r="CE37" s="386"/>
      <c r="CF37" s="386"/>
      <c r="CG37" s="386"/>
      <c r="CH37" s="386"/>
      <c r="CI37" s="386"/>
      <c r="CJ37" s="386"/>
      <c r="CK37" s="386"/>
      <c r="CL37" s="386"/>
      <c r="CM37" s="386"/>
      <c r="CN37" s="386"/>
      <c r="CO37" s="386"/>
      <c r="CP37" s="386"/>
      <c r="CQ37" s="386"/>
      <c r="CR37" s="386"/>
      <c r="CS37" s="386"/>
      <c r="CT37" s="386"/>
      <c r="CU37" s="386"/>
      <c r="CV37" s="386"/>
      <c r="CW37" s="386"/>
      <c r="CX37" s="386"/>
      <c r="CY37" s="386"/>
      <c r="CZ37" s="386"/>
      <c r="DA37" s="386"/>
      <c r="DB37" s="386"/>
      <c r="DC37" s="386"/>
      <c r="DD37" s="386"/>
      <c r="DE37" s="386"/>
      <c r="DF37" s="386"/>
      <c r="DG37" s="386"/>
      <c r="DH37" s="386"/>
      <c r="DI37" s="386"/>
      <c r="DJ37" s="386"/>
      <c r="DK37" s="386"/>
      <c r="DL37" s="386"/>
      <c r="DM37" s="386"/>
      <c r="DN37" s="386"/>
      <c r="DO37" s="386"/>
      <c r="DP37" s="386"/>
      <c r="DQ37" s="386"/>
      <c r="DR37" s="386"/>
      <c r="DS37" s="386"/>
      <c r="DT37" s="386"/>
      <c r="DU37" s="386"/>
      <c r="DV37" s="386"/>
      <c r="DW37" s="386"/>
      <c r="DX37" s="386"/>
      <c r="DY37" s="386"/>
      <c r="DZ37" s="386"/>
      <c r="EA37" s="386"/>
      <c r="EB37" s="386"/>
      <c r="EC37" s="386"/>
      <c r="ED37" s="386"/>
      <c r="EE37" s="386"/>
      <c r="EF37" s="386"/>
      <c r="EG37" s="386"/>
      <c r="EH37" s="386"/>
      <c r="EI37" s="386"/>
      <c r="EJ37" s="386"/>
      <c r="EK37" s="386"/>
      <c r="EL37" s="386"/>
      <c r="EM37" s="386"/>
      <c r="EN37" s="386"/>
      <c r="EO37" s="386"/>
      <c r="EP37" s="386"/>
      <c r="EQ37" s="386"/>
      <c r="ER37" s="386"/>
      <c r="ES37" s="386"/>
      <c r="ET37" s="386"/>
      <c r="EU37" s="386"/>
      <c r="EV37" s="386"/>
      <c r="EW37" s="386"/>
      <c r="EX37" s="386"/>
      <c r="EY37" s="386"/>
      <c r="EZ37" s="386"/>
      <c r="FA37" s="386"/>
      <c r="FB37" s="386"/>
      <c r="FC37" s="386"/>
      <c r="FD37" s="386"/>
      <c r="FE37" s="386"/>
      <c r="FF37" s="386"/>
      <c r="FG37" s="386"/>
      <c r="FH37" s="386"/>
      <c r="FI37" s="386"/>
      <c r="FJ37" s="386"/>
      <c r="FK37" s="386"/>
      <c r="FL37" s="386"/>
      <c r="FM37" s="386"/>
      <c r="FN37" s="386"/>
      <c r="FO37" s="386"/>
      <c r="FP37" s="386"/>
      <c r="FQ37" s="386"/>
      <c r="FR37" s="386"/>
      <c r="FS37" s="386"/>
      <c r="FT37" s="386"/>
      <c r="FU37" s="386"/>
      <c r="FV37" s="386"/>
      <c r="FW37" s="386"/>
      <c r="FX37" s="386"/>
      <c r="FY37" s="386"/>
      <c r="FZ37" s="386"/>
      <c r="GA37" s="386"/>
      <c r="GB37" s="386"/>
      <c r="GC37" s="386"/>
      <c r="GD37" s="386"/>
      <c r="GE37" s="386"/>
      <c r="GF37" s="386"/>
      <c r="GG37" s="386"/>
      <c r="GH37" s="386"/>
      <c r="GI37" s="386"/>
      <c r="GJ37" s="386"/>
      <c r="GK37" s="386"/>
      <c r="GL37" s="386"/>
      <c r="GM37" s="386"/>
      <c r="GN37" s="386"/>
      <c r="GO37" s="386"/>
      <c r="GP37" s="386"/>
      <c r="GQ37" s="386"/>
      <c r="GR37" s="386"/>
      <c r="GS37" s="386"/>
      <c r="GT37" s="386"/>
      <c r="GU37" s="386"/>
      <c r="GV37" s="386"/>
      <c r="GW37" s="386"/>
      <c r="GX37" s="386"/>
      <c r="GY37" s="386"/>
      <c r="GZ37" s="386"/>
      <c r="HA37" s="386"/>
      <c r="HB37" s="386"/>
      <c r="HC37" s="386"/>
      <c r="HD37" s="386"/>
      <c r="HE37" s="386"/>
      <c r="HF37" s="386"/>
      <c r="HG37" s="386"/>
      <c r="HH37" s="386"/>
      <c r="HI37" s="386"/>
      <c r="HJ37" s="386"/>
      <c r="HK37" s="386"/>
      <c r="HL37" s="386"/>
      <c r="HM37" s="386"/>
      <c r="HN37" s="386"/>
      <c r="HO37" s="386"/>
      <c r="HP37" s="386"/>
      <c r="HQ37" s="386"/>
      <c r="HR37" s="386"/>
      <c r="HS37" s="386"/>
      <c r="HT37" s="386"/>
      <c r="HU37" s="386"/>
      <c r="HV37" s="386"/>
      <c r="HW37" s="386"/>
      <c r="HX37" s="386"/>
      <c r="HY37" s="386"/>
      <c r="HZ37" s="386"/>
      <c r="IA37" s="386"/>
      <c r="IB37" s="386"/>
      <c r="IC37" s="386"/>
      <c r="ID37" s="386"/>
      <c r="IE37" s="386"/>
      <c r="IF37" s="386"/>
      <c r="IG37" s="386"/>
      <c r="IH37" s="386"/>
      <c r="II37" s="386"/>
      <c r="IJ37" s="386"/>
      <c r="IK37" s="386"/>
      <c r="IL37" s="386"/>
      <c r="IM37" s="386"/>
      <c r="IN37" s="386"/>
      <c r="IO37" s="386"/>
      <c r="IP37" s="386"/>
      <c r="IQ37" s="386"/>
      <c r="IR37" s="386"/>
      <c r="IS37" s="386"/>
      <c r="IT37" s="386"/>
      <c r="IU37" s="386"/>
      <c r="IV37" s="386"/>
      <c r="IW37" s="386"/>
      <c r="IX37" s="386"/>
      <c r="IY37" s="386"/>
      <c r="IZ37" s="386"/>
    </row>
    <row r="38" s="378" customFormat="1" ht="13.05" customHeight="1" spans="1:260">
      <c r="A38" s="386"/>
      <c r="B38" s="386"/>
      <c r="C38" s="387"/>
      <c r="D38" s="90"/>
      <c r="E38" s="90"/>
      <c r="F38" s="90"/>
      <c r="G38" s="388"/>
      <c r="H38" s="388"/>
      <c r="I38" s="388"/>
      <c r="J38" s="387"/>
      <c r="K38" s="386"/>
      <c r="L38" s="386"/>
      <c r="M38" s="387"/>
      <c r="N38" s="416"/>
      <c r="O38" s="416"/>
      <c r="P38" s="416"/>
      <c r="Q38" s="387"/>
      <c r="R38" s="387"/>
      <c r="S38" s="387"/>
      <c r="T38" s="387"/>
      <c r="U38" s="386"/>
      <c r="V38" s="386"/>
      <c r="W38" s="386"/>
      <c r="X38" s="386"/>
      <c r="Y38" s="386"/>
      <c r="Z38" s="386"/>
      <c r="AA38" s="386"/>
      <c r="AB38" s="386"/>
      <c r="AC38" s="386"/>
      <c r="AD38" s="386"/>
      <c r="AE38" s="386"/>
      <c r="AF38" s="386"/>
      <c r="AG38" s="386"/>
      <c r="AH38" s="386"/>
      <c r="AI38" s="386"/>
      <c r="AJ38" s="386"/>
      <c r="AK38" s="386"/>
      <c r="AL38" s="386"/>
      <c r="AM38" s="386"/>
      <c r="AN38" s="386"/>
      <c r="AO38" s="386"/>
      <c r="AP38" s="386"/>
      <c r="AQ38" s="386"/>
      <c r="AR38" s="386"/>
      <c r="AS38" s="386"/>
      <c r="AT38" s="386"/>
      <c r="AU38" s="386"/>
      <c r="AV38" s="386"/>
      <c r="AW38" s="386"/>
      <c r="AX38" s="386"/>
      <c r="AY38" s="386"/>
      <c r="AZ38" s="386"/>
      <c r="BA38" s="386"/>
      <c r="BB38" s="386"/>
      <c r="BC38" s="386"/>
      <c r="BD38" s="386"/>
      <c r="BE38" s="386"/>
      <c r="BF38" s="386"/>
      <c r="BG38" s="386"/>
      <c r="BH38" s="386"/>
      <c r="BI38" s="386"/>
      <c r="BJ38" s="386"/>
      <c r="BK38" s="386"/>
      <c r="BL38" s="386"/>
      <c r="BM38" s="386"/>
      <c r="BN38" s="386"/>
      <c r="BO38" s="386"/>
      <c r="BP38" s="386"/>
      <c r="BQ38" s="386"/>
      <c r="BR38" s="386"/>
      <c r="BS38" s="386"/>
      <c r="BT38" s="386"/>
      <c r="BU38" s="386"/>
      <c r="BV38" s="386"/>
      <c r="BW38" s="386"/>
      <c r="BX38" s="386"/>
      <c r="BY38" s="386"/>
      <c r="BZ38" s="386"/>
      <c r="CA38" s="386"/>
      <c r="CB38" s="386"/>
      <c r="CC38" s="386"/>
      <c r="CD38" s="386"/>
      <c r="CE38" s="386"/>
      <c r="CF38" s="386"/>
      <c r="CG38" s="386"/>
      <c r="CH38" s="386"/>
      <c r="CI38" s="386"/>
      <c r="CJ38" s="386"/>
      <c r="CK38" s="386"/>
      <c r="CL38" s="386"/>
      <c r="CM38" s="386"/>
      <c r="CN38" s="386"/>
      <c r="CO38" s="386"/>
      <c r="CP38" s="386"/>
      <c r="CQ38" s="386"/>
      <c r="CR38" s="386"/>
      <c r="CS38" s="386"/>
      <c r="CT38" s="386"/>
      <c r="CU38" s="386"/>
      <c r="CV38" s="386"/>
      <c r="CW38" s="386"/>
      <c r="CX38" s="386"/>
      <c r="CY38" s="386"/>
      <c r="CZ38" s="386"/>
      <c r="DA38" s="386"/>
      <c r="DB38" s="386"/>
      <c r="DC38" s="386"/>
      <c r="DD38" s="386"/>
      <c r="DE38" s="386"/>
      <c r="DF38" s="386"/>
      <c r="DG38" s="386"/>
      <c r="DH38" s="386"/>
      <c r="DI38" s="386"/>
      <c r="DJ38" s="386"/>
      <c r="DK38" s="386"/>
      <c r="DL38" s="386"/>
      <c r="DM38" s="386"/>
      <c r="DN38" s="386"/>
      <c r="DO38" s="386"/>
      <c r="DP38" s="386"/>
      <c r="DQ38" s="386"/>
      <c r="DR38" s="386"/>
      <c r="DS38" s="386"/>
      <c r="DT38" s="386"/>
      <c r="DU38" s="386"/>
      <c r="DV38" s="386"/>
      <c r="DW38" s="386"/>
      <c r="DX38" s="386"/>
      <c r="DY38" s="386"/>
      <c r="DZ38" s="386"/>
      <c r="EA38" s="386"/>
      <c r="EB38" s="386"/>
      <c r="EC38" s="386"/>
      <c r="ED38" s="386"/>
      <c r="EE38" s="386"/>
      <c r="EF38" s="386"/>
      <c r="EG38" s="386"/>
      <c r="EH38" s="386"/>
      <c r="EI38" s="386"/>
      <c r="EJ38" s="386"/>
      <c r="EK38" s="386"/>
      <c r="EL38" s="386"/>
      <c r="EM38" s="386"/>
      <c r="EN38" s="386"/>
      <c r="EO38" s="386"/>
      <c r="EP38" s="386"/>
      <c r="EQ38" s="386"/>
      <c r="ER38" s="386"/>
      <c r="ES38" s="386"/>
      <c r="ET38" s="386"/>
      <c r="EU38" s="386"/>
      <c r="EV38" s="386"/>
      <c r="EW38" s="386"/>
      <c r="EX38" s="386"/>
      <c r="EY38" s="386"/>
      <c r="EZ38" s="386"/>
      <c r="FA38" s="386"/>
      <c r="FB38" s="386"/>
      <c r="FC38" s="386"/>
      <c r="FD38" s="386"/>
      <c r="FE38" s="386"/>
      <c r="FF38" s="386"/>
      <c r="FG38" s="386"/>
      <c r="FH38" s="386"/>
      <c r="FI38" s="386"/>
      <c r="FJ38" s="386"/>
      <c r="FK38" s="386"/>
      <c r="FL38" s="386"/>
      <c r="FM38" s="386"/>
      <c r="FN38" s="386"/>
      <c r="FO38" s="386"/>
      <c r="FP38" s="386"/>
      <c r="FQ38" s="386"/>
      <c r="FR38" s="386"/>
      <c r="FS38" s="386"/>
      <c r="FT38" s="386"/>
      <c r="FU38" s="386"/>
      <c r="FV38" s="386"/>
      <c r="FW38" s="386"/>
      <c r="FX38" s="386"/>
      <c r="FY38" s="386"/>
      <c r="FZ38" s="386"/>
      <c r="GA38" s="386"/>
      <c r="GB38" s="386"/>
      <c r="GC38" s="386"/>
      <c r="GD38" s="386"/>
      <c r="GE38" s="386"/>
      <c r="GF38" s="386"/>
      <c r="GG38" s="386"/>
      <c r="GH38" s="386"/>
      <c r="GI38" s="386"/>
      <c r="GJ38" s="386"/>
      <c r="GK38" s="386"/>
      <c r="GL38" s="386"/>
      <c r="GM38" s="386"/>
      <c r="GN38" s="386"/>
      <c r="GO38" s="386"/>
      <c r="GP38" s="386"/>
      <c r="GQ38" s="386"/>
      <c r="GR38" s="386"/>
      <c r="GS38" s="386"/>
      <c r="GT38" s="386"/>
      <c r="GU38" s="386"/>
      <c r="GV38" s="386"/>
      <c r="GW38" s="386"/>
      <c r="GX38" s="386"/>
      <c r="GY38" s="386"/>
      <c r="GZ38" s="386"/>
      <c r="HA38" s="386"/>
      <c r="HB38" s="386"/>
      <c r="HC38" s="386"/>
      <c r="HD38" s="386"/>
      <c r="HE38" s="386"/>
      <c r="HF38" s="386"/>
      <c r="HG38" s="386"/>
      <c r="HH38" s="386"/>
      <c r="HI38" s="386"/>
      <c r="HJ38" s="386"/>
      <c r="HK38" s="386"/>
      <c r="HL38" s="386"/>
      <c r="HM38" s="386"/>
      <c r="HN38" s="386"/>
      <c r="HO38" s="386"/>
      <c r="HP38" s="386"/>
      <c r="HQ38" s="386"/>
      <c r="HR38" s="386"/>
      <c r="HS38" s="386"/>
      <c r="HT38" s="386"/>
      <c r="HU38" s="386"/>
      <c r="HV38" s="386"/>
      <c r="HW38" s="386"/>
      <c r="HX38" s="386"/>
      <c r="HY38" s="386"/>
      <c r="HZ38" s="386"/>
      <c r="IA38" s="386"/>
      <c r="IB38" s="386"/>
      <c r="IC38" s="386"/>
      <c r="ID38" s="386"/>
      <c r="IE38" s="386"/>
      <c r="IF38" s="386"/>
      <c r="IG38" s="386"/>
      <c r="IH38" s="386"/>
      <c r="II38" s="386"/>
      <c r="IJ38" s="386"/>
      <c r="IK38" s="386"/>
      <c r="IL38" s="386"/>
      <c r="IM38" s="386"/>
      <c r="IN38" s="386"/>
      <c r="IO38" s="386"/>
      <c r="IP38" s="386"/>
      <c r="IQ38" s="386"/>
      <c r="IR38" s="386"/>
      <c r="IS38" s="386"/>
      <c r="IT38" s="386"/>
      <c r="IU38" s="386"/>
      <c r="IV38" s="386"/>
      <c r="IW38" s="386"/>
      <c r="IX38" s="386"/>
      <c r="IY38" s="386"/>
      <c r="IZ38" s="386"/>
    </row>
    <row r="39" s="378" customFormat="1" ht="13.05" customHeight="1" spans="1:260">
      <c r="A39" s="386"/>
      <c r="B39" s="386"/>
      <c r="C39" s="387"/>
      <c r="D39" s="90"/>
      <c r="E39" s="90"/>
      <c r="F39" s="90"/>
      <c r="G39" s="388"/>
      <c r="H39" s="388"/>
      <c r="I39" s="388"/>
      <c r="J39" s="387"/>
      <c r="K39" s="386"/>
      <c r="L39" s="386"/>
      <c r="M39" s="387"/>
      <c r="N39" s="416"/>
      <c r="O39" s="416"/>
      <c r="P39" s="416"/>
      <c r="Q39" s="387"/>
      <c r="R39" s="387"/>
      <c r="S39" s="387"/>
      <c r="T39" s="387"/>
      <c r="U39" s="386"/>
      <c r="V39" s="386"/>
      <c r="W39" s="386"/>
      <c r="X39" s="386"/>
      <c r="Y39" s="386"/>
      <c r="Z39" s="386"/>
      <c r="AA39" s="386"/>
      <c r="AB39" s="386"/>
      <c r="AC39" s="386"/>
      <c r="AD39" s="386"/>
      <c r="AE39" s="386"/>
      <c r="AF39" s="386"/>
      <c r="AG39" s="386"/>
      <c r="AH39" s="386"/>
      <c r="AI39" s="386"/>
      <c r="AJ39" s="386"/>
      <c r="AK39" s="386"/>
      <c r="AL39" s="386"/>
      <c r="AM39" s="386"/>
      <c r="AN39" s="386"/>
      <c r="AO39" s="386"/>
      <c r="AP39" s="386"/>
      <c r="AQ39" s="386"/>
      <c r="AR39" s="386"/>
      <c r="AS39" s="386"/>
      <c r="AT39" s="386"/>
      <c r="AU39" s="386"/>
      <c r="AV39" s="386"/>
      <c r="AW39" s="386"/>
      <c r="AX39" s="386"/>
      <c r="AY39" s="386"/>
      <c r="AZ39" s="386"/>
      <c r="BA39" s="386"/>
      <c r="BB39" s="386"/>
      <c r="BC39" s="386"/>
      <c r="BD39" s="386"/>
      <c r="BE39" s="386"/>
      <c r="BF39" s="386"/>
      <c r="BG39" s="386"/>
      <c r="BH39" s="386"/>
      <c r="BI39" s="386"/>
      <c r="BJ39" s="386"/>
      <c r="BK39" s="386"/>
      <c r="BL39" s="386"/>
      <c r="BM39" s="386"/>
      <c r="BN39" s="386"/>
      <c r="BO39" s="386"/>
      <c r="BP39" s="386"/>
      <c r="BQ39" s="386"/>
      <c r="BR39" s="386"/>
      <c r="BS39" s="386"/>
      <c r="BT39" s="386"/>
      <c r="BU39" s="386"/>
      <c r="BV39" s="386"/>
      <c r="BW39" s="386"/>
      <c r="BX39" s="386"/>
      <c r="BY39" s="386"/>
      <c r="BZ39" s="386"/>
      <c r="CA39" s="386"/>
      <c r="CB39" s="386"/>
      <c r="CC39" s="386"/>
      <c r="CD39" s="386"/>
      <c r="CE39" s="386"/>
      <c r="CF39" s="386"/>
      <c r="CG39" s="386"/>
      <c r="CH39" s="386"/>
      <c r="CI39" s="386"/>
      <c r="CJ39" s="386"/>
      <c r="CK39" s="386"/>
      <c r="CL39" s="386"/>
      <c r="CM39" s="386"/>
      <c r="CN39" s="386"/>
      <c r="CO39" s="386"/>
      <c r="CP39" s="386"/>
      <c r="CQ39" s="386"/>
      <c r="CR39" s="386"/>
      <c r="CS39" s="386"/>
      <c r="CT39" s="386"/>
      <c r="CU39" s="386"/>
      <c r="CV39" s="386"/>
      <c r="CW39" s="386"/>
      <c r="CX39" s="386"/>
      <c r="CY39" s="386"/>
      <c r="CZ39" s="386"/>
      <c r="DA39" s="386"/>
      <c r="DB39" s="386"/>
      <c r="DC39" s="386"/>
      <c r="DD39" s="386"/>
      <c r="DE39" s="386"/>
      <c r="DF39" s="386"/>
      <c r="DG39" s="386"/>
      <c r="DH39" s="386"/>
      <c r="DI39" s="386"/>
      <c r="DJ39" s="386"/>
      <c r="DK39" s="386"/>
      <c r="DL39" s="386"/>
      <c r="DM39" s="386"/>
      <c r="DN39" s="386"/>
      <c r="DO39" s="386"/>
      <c r="DP39" s="386"/>
      <c r="DQ39" s="386"/>
      <c r="DR39" s="386"/>
      <c r="DS39" s="386"/>
      <c r="DT39" s="386"/>
      <c r="DU39" s="386"/>
      <c r="DV39" s="386"/>
      <c r="DW39" s="386"/>
      <c r="DX39" s="386"/>
      <c r="DY39" s="386"/>
      <c r="DZ39" s="386"/>
      <c r="EA39" s="386"/>
      <c r="EB39" s="386"/>
      <c r="EC39" s="386"/>
      <c r="ED39" s="386"/>
      <c r="EE39" s="386"/>
      <c r="EF39" s="386"/>
      <c r="EG39" s="386"/>
      <c r="EH39" s="386"/>
      <c r="EI39" s="386"/>
      <c r="EJ39" s="386"/>
      <c r="EK39" s="386"/>
      <c r="EL39" s="386"/>
      <c r="EM39" s="386"/>
      <c r="EN39" s="386"/>
      <c r="EO39" s="386"/>
      <c r="EP39" s="386"/>
      <c r="EQ39" s="386"/>
      <c r="ER39" s="386"/>
      <c r="ES39" s="386"/>
      <c r="ET39" s="386"/>
      <c r="EU39" s="386"/>
      <c r="EV39" s="386"/>
      <c r="EW39" s="386"/>
      <c r="EX39" s="386"/>
      <c r="EY39" s="386"/>
      <c r="EZ39" s="386"/>
      <c r="FA39" s="386"/>
      <c r="FB39" s="386"/>
      <c r="FC39" s="386"/>
      <c r="FD39" s="386"/>
      <c r="FE39" s="386"/>
      <c r="FF39" s="386"/>
      <c r="FG39" s="386"/>
      <c r="FH39" s="386"/>
      <c r="FI39" s="386"/>
      <c r="FJ39" s="386"/>
      <c r="FK39" s="386"/>
      <c r="FL39" s="386"/>
      <c r="FM39" s="386"/>
      <c r="FN39" s="386"/>
      <c r="FO39" s="386"/>
      <c r="FP39" s="386"/>
      <c r="FQ39" s="386"/>
      <c r="FR39" s="386"/>
      <c r="FS39" s="386"/>
      <c r="FT39" s="386"/>
      <c r="FU39" s="386"/>
      <c r="FV39" s="386"/>
      <c r="FW39" s="386"/>
      <c r="FX39" s="386"/>
      <c r="FY39" s="386"/>
      <c r="FZ39" s="386"/>
      <c r="GA39" s="386"/>
      <c r="GB39" s="386"/>
      <c r="GC39" s="386"/>
      <c r="GD39" s="386"/>
      <c r="GE39" s="386"/>
      <c r="GF39" s="386"/>
      <c r="GG39" s="386"/>
      <c r="GH39" s="386"/>
      <c r="GI39" s="386"/>
      <c r="GJ39" s="386"/>
      <c r="GK39" s="386"/>
      <c r="GL39" s="386"/>
      <c r="GM39" s="386"/>
      <c r="GN39" s="386"/>
      <c r="GO39" s="386"/>
      <c r="GP39" s="386"/>
      <c r="GQ39" s="386"/>
      <c r="GR39" s="386"/>
      <c r="GS39" s="386"/>
      <c r="GT39" s="386"/>
      <c r="GU39" s="386"/>
      <c r="GV39" s="386"/>
      <c r="GW39" s="386"/>
      <c r="GX39" s="386"/>
      <c r="GY39" s="386"/>
      <c r="GZ39" s="386"/>
      <c r="HA39" s="386"/>
      <c r="HB39" s="386"/>
      <c r="HC39" s="386"/>
      <c r="HD39" s="386"/>
      <c r="HE39" s="386"/>
      <c r="HF39" s="386"/>
      <c r="HG39" s="386"/>
      <c r="HH39" s="386"/>
      <c r="HI39" s="386"/>
      <c r="HJ39" s="386"/>
      <c r="HK39" s="386"/>
      <c r="HL39" s="386"/>
      <c r="HM39" s="386"/>
      <c r="HN39" s="386"/>
      <c r="HO39" s="386"/>
      <c r="HP39" s="386"/>
      <c r="HQ39" s="386"/>
      <c r="HR39" s="386"/>
      <c r="HS39" s="386"/>
      <c r="HT39" s="386"/>
      <c r="HU39" s="386"/>
      <c r="HV39" s="386"/>
      <c r="HW39" s="386"/>
      <c r="HX39" s="386"/>
      <c r="HY39" s="386"/>
      <c r="HZ39" s="386"/>
      <c r="IA39" s="386"/>
      <c r="IB39" s="386"/>
      <c r="IC39" s="386"/>
      <c r="ID39" s="386"/>
      <c r="IE39" s="386"/>
      <c r="IF39" s="386"/>
      <c r="IG39" s="386"/>
      <c r="IH39" s="386"/>
      <c r="II39" s="386"/>
      <c r="IJ39" s="386"/>
      <c r="IK39" s="386"/>
      <c r="IL39" s="386"/>
      <c r="IM39" s="386"/>
      <c r="IN39" s="386"/>
      <c r="IO39" s="386"/>
      <c r="IP39" s="386"/>
      <c r="IQ39" s="386"/>
      <c r="IR39" s="386"/>
      <c r="IS39" s="386"/>
      <c r="IT39" s="386"/>
      <c r="IU39" s="386"/>
      <c r="IV39" s="386"/>
      <c r="IW39" s="386"/>
      <c r="IX39" s="386"/>
      <c r="IY39" s="386"/>
      <c r="IZ39" s="386"/>
    </row>
    <row r="40" s="378" customFormat="1" ht="13.05" customHeight="1" spans="1:260">
      <c r="A40" s="386"/>
      <c r="B40" s="386"/>
      <c r="C40" s="387"/>
      <c r="D40" s="90"/>
      <c r="E40" s="90"/>
      <c r="F40" s="90"/>
      <c r="G40" s="388"/>
      <c r="H40" s="388"/>
      <c r="I40" s="388"/>
      <c r="J40" s="387"/>
      <c r="K40" s="386"/>
      <c r="L40" s="386"/>
      <c r="M40" s="387"/>
      <c r="N40" s="416"/>
      <c r="O40" s="416"/>
      <c r="P40" s="416"/>
      <c r="Q40" s="387"/>
      <c r="R40" s="387"/>
      <c r="S40" s="387"/>
      <c r="T40" s="387"/>
      <c r="U40" s="386"/>
      <c r="V40" s="386"/>
      <c r="W40" s="386"/>
      <c r="X40" s="386"/>
      <c r="Y40" s="386"/>
      <c r="Z40" s="386"/>
      <c r="AA40" s="386"/>
      <c r="AB40" s="386"/>
      <c r="AC40" s="386"/>
      <c r="AD40" s="386"/>
      <c r="AE40" s="386"/>
      <c r="AF40" s="386"/>
      <c r="AG40" s="386"/>
      <c r="AH40" s="386"/>
      <c r="AI40" s="386"/>
      <c r="AJ40" s="386"/>
      <c r="AK40" s="386"/>
      <c r="AL40" s="386"/>
      <c r="AM40" s="386"/>
      <c r="AN40" s="386"/>
      <c r="AO40" s="386"/>
      <c r="AP40" s="386"/>
      <c r="AQ40" s="386"/>
      <c r="AR40" s="386"/>
      <c r="AS40" s="386"/>
      <c r="AT40" s="386"/>
      <c r="AU40" s="386"/>
      <c r="AV40" s="386"/>
      <c r="AW40" s="386"/>
      <c r="AX40" s="386"/>
      <c r="AY40" s="386"/>
      <c r="AZ40" s="386"/>
      <c r="BA40" s="386"/>
      <c r="BB40" s="386"/>
      <c r="BC40" s="386"/>
      <c r="BD40" s="386"/>
      <c r="BE40" s="386"/>
      <c r="BF40" s="386"/>
      <c r="BG40" s="386"/>
      <c r="BH40" s="386"/>
      <c r="BI40" s="386"/>
      <c r="BJ40" s="386"/>
      <c r="BK40" s="386"/>
      <c r="BL40" s="386"/>
      <c r="BM40" s="386"/>
      <c r="BN40" s="386"/>
      <c r="BO40" s="386"/>
      <c r="BP40" s="386"/>
      <c r="BQ40" s="386"/>
      <c r="BR40" s="386"/>
      <c r="BS40" s="386"/>
      <c r="BT40" s="386"/>
      <c r="BU40" s="386"/>
      <c r="BV40" s="386"/>
      <c r="BW40" s="386"/>
      <c r="BX40" s="386"/>
      <c r="BY40" s="386"/>
      <c r="BZ40" s="386"/>
      <c r="CA40" s="386"/>
      <c r="CB40" s="386"/>
      <c r="CC40" s="386"/>
      <c r="CD40" s="386"/>
      <c r="CE40" s="386"/>
      <c r="CF40" s="386"/>
      <c r="CG40" s="386"/>
      <c r="CH40" s="386"/>
      <c r="CI40" s="386"/>
      <c r="CJ40" s="386"/>
      <c r="CK40" s="386"/>
      <c r="CL40" s="386"/>
      <c r="CM40" s="386"/>
      <c r="CN40" s="386"/>
      <c r="CO40" s="386"/>
      <c r="CP40" s="386"/>
      <c r="CQ40" s="386"/>
      <c r="CR40" s="386"/>
      <c r="CS40" s="386"/>
      <c r="CT40" s="386"/>
      <c r="CU40" s="386"/>
      <c r="CV40" s="386"/>
      <c r="CW40" s="386"/>
      <c r="CX40" s="386"/>
      <c r="CY40" s="386"/>
      <c r="CZ40" s="386"/>
      <c r="DA40" s="386"/>
      <c r="DB40" s="386"/>
      <c r="DC40" s="386"/>
      <c r="DD40" s="386"/>
      <c r="DE40" s="386"/>
      <c r="DF40" s="386"/>
      <c r="DG40" s="386"/>
      <c r="DH40" s="386"/>
      <c r="DI40" s="386"/>
      <c r="DJ40" s="386"/>
      <c r="DK40" s="386"/>
      <c r="DL40" s="386"/>
      <c r="DM40" s="386"/>
      <c r="DN40" s="386"/>
      <c r="DO40" s="386"/>
      <c r="DP40" s="386"/>
      <c r="DQ40" s="386"/>
      <c r="DR40" s="386"/>
      <c r="DS40" s="386"/>
      <c r="DT40" s="386"/>
      <c r="DU40" s="386"/>
      <c r="DV40" s="386"/>
      <c r="DW40" s="386"/>
      <c r="DX40" s="386"/>
      <c r="DY40" s="386"/>
      <c r="DZ40" s="386"/>
      <c r="EA40" s="386"/>
      <c r="EB40" s="386"/>
      <c r="EC40" s="386"/>
      <c r="ED40" s="386"/>
      <c r="EE40" s="386"/>
      <c r="EF40" s="386"/>
      <c r="EG40" s="386"/>
      <c r="EH40" s="386"/>
      <c r="EI40" s="386"/>
      <c r="EJ40" s="386"/>
      <c r="EK40" s="386"/>
      <c r="EL40" s="386"/>
      <c r="EM40" s="386"/>
      <c r="EN40" s="386"/>
      <c r="EO40" s="386"/>
      <c r="EP40" s="386"/>
      <c r="EQ40" s="386"/>
      <c r="ER40" s="386"/>
      <c r="ES40" s="386"/>
      <c r="ET40" s="386"/>
      <c r="EU40" s="386"/>
      <c r="EV40" s="386"/>
      <c r="EW40" s="386"/>
      <c r="EX40" s="386"/>
      <c r="EY40" s="386"/>
      <c r="EZ40" s="386"/>
      <c r="FA40" s="386"/>
      <c r="FB40" s="386"/>
      <c r="FC40" s="386"/>
      <c r="FD40" s="386"/>
      <c r="FE40" s="386"/>
      <c r="FF40" s="386"/>
      <c r="FG40" s="386"/>
      <c r="FH40" s="386"/>
      <c r="FI40" s="386"/>
      <c r="FJ40" s="386"/>
      <c r="FK40" s="386"/>
      <c r="FL40" s="386"/>
      <c r="FM40" s="386"/>
      <c r="FN40" s="386"/>
      <c r="FO40" s="386"/>
      <c r="FP40" s="386"/>
      <c r="FQ40" s="386"/>
      <c r="FR40" s="386"/>
      <c r="FS40" s="386"/>
      <c r="FT40" s="386"/>
      <c r="FU40" s="386"/>
      <c r="FV40" s="386"/>
      <c r="FW40" s="386"/>
      <c r="FX40" s="386"/>
      <c r="FY40" s="386"/>
      <c r="FZ40" s="386"/>
      <c r="GA40" s="386"/>
      <c r="GB40" s="386"/>
      <c r="GC40" s="386"/>
      <c r="GD40" s="386"/>
      <c r="GE40" s="386"/>
      <c r="GF40" s="386"/>
      <c r="GG40" s="386"/>
      <c r="GH40" s="386"/>
      <c r="GI40" s="386"/>
      <c r="GJ40" s="386"/>
      <c r="GK40" s="386"/>
      <c r="GL40" s="386"/>
      <c r="GM40" s="386"/>
      <c r="GN40" s="386"/>
      <c r="GO40" s="386"/>
      <c r="GP40" s="386"/>
      <c r="GQ40" s="386"/>
      <c r="GR40" s="386"/>
      <c r="GS40" s="386"/>
      <c r="GT40" s="386"/>
      <c r="GU40" s="386"/>
      <c r="GV40" s="386"/>
      <c r="GW40" s="386"/>
      <c r="GX40" s="386"/>
      <c r="GY40" s="386"/>
      <c r="GZ40" s="386"/>
      <c r="HA40" s="386"/>
      <c r="HB40" s="386"/>
      <c r="HC40" s="386"/>
      <c r="HD40" s="386"/>
      <c r="HE40" s="386"/>
      <c r="HF40" s="386"/>
      <c r="HG40" s="386"/>
      <c r="HH40" s="386"/>
      <c r="HI40" s="386"/>
      <c r="HJ40" s="386"/>
      <c r="HK40" s="386"/>
      <c r="HL40" s="386"/>
      <c r="HM40" s="386"/>
      <c r="HN40" s="386"/>
      <c r="HO40" s="386"/>
      <c r="HP40" s="386"/>
      <c r="HQ40" s="386"/>
      <c r="HR40" s="386"/>
      <c r="HS40" s="386"/>
      <c r="HT40" s="386"/>
      <c r="HU40" s="386"/>
      <c r="HV40" s="386"/>
      <c r="HW40" s="386"/>
      <c r="HX40" s="386"/>
      <c r="HY40" s="386"/>
      <c r="HZ40" s="386"/>
      <c r="IA40" s="386"/>
      <c r="IB40" s="386"/>
      <c r="IC40" s="386"/>
      <c r="ID40" s="386"/>
      <c r="IE40" s="386"/>
      <c r="IF40" s="386"/>
      <c r="IG40" s="386"/>
      <c r="IH40" s="386"/>
      <c r="II40" s="386"/>
      <c r="IJ40" s="386"/>
      <c r="IK40" s="386"/>
      <c r="IL40" s="386"/>
      <c r="IM40" s="386"/>
      <c r="IN40" s="386"/>
      <c r="IO40" s="386"/>
      <c r="IP40" s="386"/>
      <c r="IQ40" s="386"/>
      <c r="IR40" s="386"/>
      <c r="IS40" s="386"/>
      <c r="IT40" s="386"/>
      <c r="IU40" s="386"/>
      <c r="IV40" s="386"/>
      <c r="IW40" s="386"/>
      <c r="IX40" s="386"/>
      <c r="IY40" s="386"/>
      <c r="IZ40" s="386"/>
    </row>
    <row r="41" s="378" customFormat="1" ht="13.05" customHeight="1" spans="1:260">
      <c r="A41" s="386"/>
      <c r="B41" s="386"/>
      <c r="C41" s="387"/>
      <c r="D41" s="90"/>
      <c r="E41" s="90"/>
      <c r="F41" s="90"/>
      <c r="G41" s="388"/>
      <c r="H41" s="388"/>
      <c r="I41" s="388"/>
      <c r="J41" s="387"/>
      <c r="K41" s="386"/>
      <c r="L41" s="386"/>
      <c r="M41" s="387"/>
      <c r="N41" s="416"/>
      <c r="O41" s="416"/>
      <c r="P41" s="416"/>
      <c r="Q41" s="387"/>
      <c r="R41" s="387"/>
      <c r="S41" s="387"/>
      <c r="T41" s="387"/>
      <c r="U41" s="386"/>
      <c r="V41" s="386"/>
      <c r="W41" s="386"/>
      <c r="X41" s="386"/>
      <c r="Y41" s="386"/>
      <c r="Z41" s="386"/>
      <c r="AA41" s="386"/>
      <c r="AB41" s="386"/>
      <c r="AC41" s="386"/>
      <c r="AD41" s="386"/>
      <c r="AE41" s="386"/>
      <c r="AF41" s="386"/>
      <c r="AG41" s="386"/>
      <c r="AH41" s="386"/>
      <c r="AI41" s="386"/>
      <c r="AJ41" s="386"/>
      <c r="AK41" s="386"/>
      <c r="AL41" s="386"/>
      <c r="AM41" s="386"/>
      <c r="AN41" s="386"/>
      <c r="AO41" s="386"/>
      <c r="AP41" s="386"/>
      <c r="AQ41" s="386"/>
      <c r="AR41" s="386"/>
      <c r="AS41" s="386"/>
      <c r="AT41" s="386"/>
      <c r="AU41" s="386"/>
      <c r="AV41" s="386"/>
      <c r="AW41" s="386"/>
      <c r="AX41" s="386"/>
      <c r="AY41" s="386"/>
      <c r="AZ41" s="386"/>
      <c r="BA41" s="386"/>
      <c r="BB41" s="386"/>
      <c r="BC41" s="386"/>
      <c r="BD41" s="386"/>
      <c r="BE41" s="386"/>
      <c r="BF41" s="386"/>
      <c r="BG41" s="386"/>
      <c r="BH41" s="386"/>
      <c r="BI41" s="386"/>
      <c r="BJ41" s="386"/>
      <c r="BK41" s="386"/>
      <c r="BL41" s="386"/>
      <c r="BM41" s="386"/>
      <c r="BN41" s="386"/>
      <c r="BO41" s="386"/>
      <c r="BP41" s="386"/>
      <c r="BQ41" s="386"/>
      <c r="BR41" s="386"/>
      <c r="BS41" s="386"/>
      <c r="BT41" s="386"/>
      <c r="BU41" s="386"/>
      <c r="BV41" s="386"/>
      <c r="BW41" s="386"/>
      <c r="BX41" s="386"/>
      <c r="BY41" s="386"/>
      <c r="BZ41" s="386"/>
      <c r="CA41" s="386"/>
      <c r="CB41" s="386"/>
      <c r="CC41" s="386"/>
      <c r="CD41" s="386"/>
      <c r="CE41" s="386"/>
      <c r="CF41" s="386"/>
      <c r="CG41" s="386"/>
      <c r="CH41" s="386"/>
      <c r="CI41" s="386"/>
      <c r="CJ41" s="386"/>
      <c r="CK41" s="386"/>
      <c r="CL41" s="386"/>
      <c r="CM41" s="386"/>
      <c r="CN41" s="386"/>
      <c r="CO41" s="386"/>
      <c r="CP41" s="386"/>
      <c r="CQ41" s="386"/>
      <c r="CR41" s="386"/>
      <c r="CS41" s="386"/>
      <c r="CT41" s="386"/>
      <c r="CU41" s="386"/>
      <c r="CV41" s="386"/>
      <c r="CW41" s="386"/>
      <c r="CX41" s="386"/>
      <c r="CY41" s="386"/>
      <c r="CZ41" s="386"/>
      <c r="DA41" s="386"/>
      <c r="DB41" s="386"/>
      <c r="DC41" s="386"/>
      <c r="DD41" s="386"/>
      <c r="DE41" s="386"/>
      <c r="DF41" s="386"/>
      <c r="DG41" s="386"/>
      <c r="DH41" s="386"/>
      <c r="DI41" s="386"/>
      <c r="DJ41" s="386"/>
      <c r="DK41" s="386"/>
      <c r="DL41" s="386"/>
      <c r="DM41" s="386"/>
      <c r="DN41" s="386"/>
      <c r="DO41" s="386"/>
      <c r="DP41" s="386"/>
      <c r="DQ41" s="386"/>
      <c r="DR41" s="386"/>
      <c r="DS41" s="386"/>
      <c r="DT41" s="386"/>
      <c r="DU41" s="386"/>
      <c r="DV41" s="386"/>
      <c r="DW41" s="386"/>
      <c r="DX41" s="386"/>
      <c r="DY41" s="386"/>
      <c r="DZ41" s="386"/>
      <c r="EA41" s="386"/>
      <c r="EB41" s="386"/>
      <c r="EC41" s="386"/>
      <c r="ED41" s="386"/>
      <c r="EE41" s="386"/>
      <c r="EF41" s="386"/>
      <c r="EG41" s="386"/>
      <c r="EH41" s="386"/>
      <c r="EI41" s="386"/>
      <c r="EJ41" s="386"/>
      <c r="EK41" s="386"/>
      <c r="EL41" s="386"/>
      <c r="EM41" s="386"/>
      <c r="EN41" s="386"/>
      <c r="EO41" s="386"/>
      <c r="EP41" s="386"/>
      <c r="EQ41" s="386"/>
      <c r="ER41" s="386"/>
      <c r="ES41" s="386"/>
      <c r="ET41" s="386"/>
      <c r="EU41" s="386"/>
      <c r="EV41" s="386"/>
      <c r="EW41" s="386"/>
      <c r="EX41" s="386"/>
      <c r="EY41" s="386"/>
      <c r="EZ41" s="386"/>
      <c r="FA41" s="386"/>
      <c r="FB41" s="386"/>
      <c r="FC41" s="386"/>
      <c r="FD41" s="386"/>
      <c r="FE41" s="386"/>
      <c r="FF41" s="386"/>
      <c r="FG41" s="386"/>
      <c r="FH41" s="386"/>
      <c r="FI41" s="386"/>
      <c r="FJ41" s="386"/>
      <c r="FK41" s="386"/>
      <c r="FL41" s="386"/>
      <c r="FM41" s="386"/>
      <c r="FN41" s="386"/>
      <c r="FO41" s="386"/>
      <c r="FP41" s="386"/>
      <c r="FQ41" s="386"/>
      <c r="FR41" s="386"/>
      <c r="FS41" s="386"/>
      <c r="FT41" s="386"/>
      <c r="FU41" s="386"/>
      <c r="FV41" s="386"/>
      <c r="FW41" s="386"/>
      <c r="FX41" s="386"/>
      <c r="FY41" s="386"/>
      <c r="FZ41" s="386"/>
      <c r="GA41" s="386"/>
      <c r="GB41" s="386"/>
      <c r="GC41" s="386"/>
      <c r="GD41" s="386"/>
      <c r="GE41" s="386"/>
      <c r="GF41" s="386"/>
      <c r="GG41" s="386"/>
      <c r="GH41" s="386"/>
      <c r="GI41" s="386"/>
      <c r="GJ41" s="386"/>
      <c r="GK41" s="386"/>
      <c r="GL41" s="386"/>
      <c r="GM41" s="386"/>
      <c r="GN41" s="386"/>
      <c r="GO41" s="386"/>
      <c r="GP41" s="386"/>
      <c r="GQ41" s="386"/>
      <c r="GR41" s="386"/>
      <c r="GS41" s="386"/>
      <c r="GT41" s="386"/>
      <c r="GU41" s="386"/>
      <c r="GV41" s="386"/>
      <c r="GW41" s="386"/>
      <c r="GX41" s="386"/>
      <c r="GY41" s="386"/>
      <c r="GZ41" s="386"/>
      <c r="HA41" s="386"/>
      <c r="HB41" s="386"/>
      <c r="HC41" s="386"/>
      <c r="HD41" s="386"/>
      <c r="HE41" s="386"/>
      <c r="HF41" s="386"/>
      <c r="HG41" s="386"/>
      <c r="HH41" s="386"/>
      <c r="HI41" s="386"/>
      <c r="HJ41" s="386"/>
      <c r="HK41" s="386"/>
      <c r="HL41" s="386"/>
      <c r="HM41" s="386"/>
      <c r="HN41" s="386"/>
      <c r="HO41" s="386"/>
      <c r="HP41" s="386"/>
      <c r="HQ41" s="386"/>
      <c r="HR41" s="386"/>
      <c r="HS41" s="386"/>
      <c r="HT41" s="386"/>
      <c r="HU41" s="386"/>
      <c r="HV41" s="386"/>
      <c r="HW41" s="386"/>
      <c r="HX41" s="386"/>
      <c r="HY41" s="386"/>
      <c r="HZ41" s="386"/>
      <c r="IA41" s="386"/>
      <c r="IB41" s="386"/>
      <c r="IC41" s="386"/>
      <c r="ID41" s="386"/>
      <c r="IE41" s="386"/>
      <c r="IF41" s="386"/>
      <c r="IG41" s="386"/>
      <c r="IH41" s="386"/>
      <c r="II41" s="386"/>
      <c r="IJ41" s="386"/>
      <c r="IK41" s="386"/>
      <c r="IL41" s="386"/>
      <c r="IM41" s="386"/>
      <c r="IN41" s="386"/>
      <c r="IO41" s="386"/>
      <c r="IP41" s="386"/>
      <c r="IQ41" s="386"/>
      <c r="IR41" s="386"/>
      <c r="IS41" s="386"/>
      <c r="IT41" s="386"/>
      <c r="IU41" s="386"/>
      <c r="IV41" s="386"/>
      <c r="IW41" s="386"/>
      <c r="IX41" s="386"/>
      <c r="IY41" s="386"/>
      <c r="IZ41" s="386"/>
    </row>
    <row r="42" s="378" customFormat="1" ht="13.05" customHeight="1" spans="1:260">
      <c r="A42" s="386"/>
      <c r="B42" s="386"/>
      <c r="C42" s="387"/>
      <c r="D42" s="90"/>
      <c r="E42" s="90"/>
      <c r="F42" s="90"/>
      <c r="G42" s="388"/>
      <c r="H42" s="388"/>
      <c r="I42" s="388"/>
      <c r="J42" s="387"/>
      <c r="K42" s="386"/>
      <c r="L42" s="386"/>
      <c r="M42" s="387"/>
      <c r="N42" s="416"/>
      <c r="O42" s="416"/>
      <c r="P42" s="416"/>
      <c r="Q42" s="387"/>
      <c r="R42" s="387"/>
      <c r="S42" s="387"/>
      <c r="T42" s="387"/>
      <c r="U42" s="386"/>
      <c r="V42" s="386"/>
      <c r="W42" s="386"/>
      <c r="X42" s="386"/>
      <c r="Y42" s="386"/>
      <c r="Z42" s="386"/>
      <c r="AA42" s="386"/>
      <c r="AB42" s="386"/>
      <c r="AC42" s="386"/>
      <c r="AD42" s="386"/>
      <c r="AE42" s="386"/>
      <c r="AF42" s="386"/>
      <c r="AG42" s="386"/>
      <c r="AH42" s="386"/>
      <c r="AI42" s="386"/>
      <c r="AJ42" s="386"/>
      <c r="AK42" s="386"/>
      <c r="AL42" s="386"/>
      <c r="AM42" s="386"/>
      <c r="AN42" s="386"/>
      <c r="AO42" s="386"/>
      <c r="AP42" s="386"/>
      <c r="AQ42" s="386"/>
      <c r="AR42" s="386"/>
      <c r="AS42" s="386"/>
      <c r="AT42" s="386"/>
      <c r="AU42" s="386"/>
      <c r="AV42" s="386"/>
      <c r="AW42" s="386"/>
      <c r="AX42" s="386"/>
      <c r="AY42" s="386"/>
      <c r="AZ42" s="386"/>
      <c r="BA42" s="386"/>
      <c r="BB42" s="386"/>
      <c r="BC42" s="386"/>
      <c r="BD42" s="386"/>
      <c r="BE42" s="386"/>
      <c r="BF42" s="386"/>
      <c r="BG42" s="386"/>
      <c r="BH42" s="386"/>
      <c r="BI42" s="386"/>
      <c r="BJ42" s="386"/>
      <c r="BK42" s="386"/>
      <c r="BL42" s="386"/>
      <c r="BM42" s="386"/>
      <c r="BN42" s="386"/>
      <c r="BO42" s="386"/>
      <c r="BP42" s="386"/>
      <c r="BQ42" s="386"/>
      <c r="BR42" s="386"/>
      <c r="BS42" s="386"/>
      <c r="BT42" s="386"/>
      <c r="BU42" s="386"/>
      <c r="BV42" s="386"/>
      <c r="BW42" s="386"/>
      <c r="BX42" s="386"/>
      <c r="BY42" s="386"/>
      <c r="BZ42" s="386"/>
      <c r="CA42" s="386"/>
      <c r="CB42" s="386"/>
      <c r="CC42" s="386"/>
      <c r="CD42" s="386"/>
      <c r="CE42" s="386"/>
      <c r="CF42" s="386"/>
      <c r="CG42" s="386"/>
      <c r="CH42" s="386"/>
      <c r="CI42" s="386"/>
      <c r="CJ42" s="386"/>
      <c r="CK42" s="386"/>
      <c r="CL42" s="386"/>
      <c r="CM42" s="386"/>
      <c r="CN42" s="386"/>
      <c r="CO42" s="386"/>
      <c r="CP42" s="386"/>
      <c r="CQ42" s="386"/>
      <c r="CR42" s="386"/>
      <c r="CS42" s="386"/>
      <c r="CT42" s="386"/>
      <c r="CU42" s="386"/>
      <c r="CV42" s="386"/>
      <c r="CW42" s="386"/>
      <c r="CX42" s="386"/>
      <c r="CY42" s="386"/>
      <c r="CZ42" s="386"/>
      <c r="DA42" s="386"/>
      <c r="DB42" s="386"/>
      <c r="DC42" s="386"/>
      <c r="DD42" s="386"/>
      <c r="DE42" s="386"/>
      <c r="DF42" s="386"/>
      <c r="DG42" s="386"/>
      <c r="DH42" s="386"/>
      <c r="DI42" s="386"/>
      <c r="DJ42" s="386"/>
      <c r="DK42" s="386"/>
      <c r="DL42" s="386"/>
      <c r="DM42" s="386"/>
      <c r="DN42" s="386"/>
      <c r="DO42" s="386"/>
      <c r="DP42" s="386"/>
      <c r="DQ42" s="386"/>
      <c r="DR42" s="386"/>
      <c r="DS42" s="386"/>
      <c r="DT42" s="386"/>
      <c r="DU42" s="386"/>
      <c r="DV42" s="386"/>
      <c r="DW42" s="386"/>
      <c r="DX42" s="386"/>
      <c r="DY42" s="386"/>
      <c r="DZ42" s="386"/>
      <c r="EA42" s="386"/>
      <c r="EB42" s="386"/>
      <c r="EC42" s="386"/>
      <c r="ED42" s="386"/>
      <c r="EE42" s="386"/>
      <c r="EF42" s="386"/>
      <c r="EG42" s="386"/>
      <c r="EH42" s="386"/>
      <c r="EI42" s="386"/>
      <c r="EJ42" s="386"/>
      <c r="EK42" s="386"/>
      <c r="EL42" s="386"/>
      <c r="EM42" s="386"/>
      <c r="EN42" s="386"/>
      <c r="EO42" s="386"/>
      <c r="EP42" s="386"/>
      <c r="EQ42" s="386"/>
      <c r="ER42" s="386"/>
      <c r="ES42" s="386"/>
      <c r="ET42" s="386"/>
      <c r="EU42" s="386"/>
      <c r="EV42" s="386"/>
      <c r="EW42" s="386"/>
      <c r="EX42" s="386"/>
      <c r="EY42" s="386"/>
      <c r="EZ42" s="386"/>
      <c r="FA42" s="386"/>
      <c r="FB42" s="386"/>
      <c r="FC42" s="386"/>
      <c r="FD42" s="386"/>
      <c r="FE42" s="386"/>
      <c r="FF42" s="386"/>
      <c r="FG42" s="386"/>
      <c r="FH42" s="386"/>
      <c r="FI42" s="386"/>
      <c r="FJ42" s="386"/>
      <c r="FK42" s="386"/>
      <c r="FL42" s="386"/>
      <c r="FM42" s="386"/>
      <c r="FN42" s="386"/>
      <c r="FO42" s="386"/>
      <c r="FP42" s="386"/>
      <c r="FQ42" s="386"/>
      <c r="FR42" s="386"/>
      <c r="FS42" s="386"/>
      <c r="FT42" s="386"/>
      <c r="FU42" s="386"/>
      <c r="FV42" s="386"/>
      <c r="FW42" s="386"/>
      <c r="FX42" s="386"/>
      <c r="FY42" s="386"/>
      <c r="FZ42" s="386"/>
      <c r="GA42" s="386"/>
      <c r="GB42" s="386"/>
      <c r="GC42" s="386"/>
      <c r="GD42" s="386"/>
      <c r="GE42" s="386"/>
      <c r="GF42" s="386"/>
      <c r="GG42" s="386"/>
      <c r="GH42" s="386"/>
      <c r="GI42" s="386"/>
      <c r="GJ42" s="386"/>
      <c r="GK42" s="386"/>
      <c r="GL42" s="386"/>
      <c r="GM42" s="386"/>
      <c r="GN42" s="386"/>
      <c r="GO42" s="386"/>
      <c r="GP42" s="386"/>
      <c r="GQ42" s="386"/>
      <c r="GR42" s="386"/>
      <c r="GS42" s="386"/>
      <c r="GT42" s="386"/>
      <c r="GU42" s="386"/>
      <c r="GV42" s="386"/>
      <c r="GW42" s="386"/>
      <c r="GX42" s="386"/>
      <c r="GY42" s="386"/>
      <c r="GZ42" s="386"/>
      <c r="HA42" s="386"/>
      <c r="HB42" s="386"/>
      <c r="HC42" s="386"/>
      <c r="HD42" s="386"/>
      <c r="HE42" s="386"/>
      <c r="HF42" s="386"/>
      <c r="HG42" s="386"/>
      <c r="HH42" s="386"/>
      <c r="HI42" s="386"/>
      <c r="HJ42" s="386"/>
      <c r="HK42" s="386"/>
      <c r="HL42" s="386"/>
      <c r="HM42" s="386"/>
      <c r="HN42" s="386"/>
      <c r="HO42" s="386"/>
      <c r="HP42" s="386"/>
      <c r="HQ42" s="386"/>
      <c r="HR42" s="386"/>
      <c r="HS42" s="386"/>
      <c r="HT42" s="386"/>
      <c r="HU42" s="386"/>
      <c r="HV42" s="386"/>
      <c r="HW42" s="386"/>
      <c r="HX42" s="386"/>
      <c r="HY42" s="386"/>
      <c r="HZ42" s="386"/>
      <c r="IA42" s="386"/>
      <c r="IB42" s="386"/>
      <c r="IC42" s="386"/>
      <c r="ID42" s="386"/>
      <c r="IE42" s="386"/>
      <c r="IF42" s="386"/>
      <c r="IG42" s="386"/>
      <c r="IH42" s="386"/>
      <c r="II42" s="386"/>
      <c r="IJ42" s="386"/>
      <c r="IK42" s="386"/>
      <c r="IL42" s="386"/>
      <c r="IM42" s="386"/>
      <c r="IN42" s="386"/>
      <c r="IO42" s="386"/>
      <c r="IP42" s="386"/>
      <c r="IQ42" s="386"/>
      <c r="IR42" s="386"/>
      <c r="IS42" s="386"/>
      <c r="IT42" s="386"/>
      <c r="IU42" s="386"/>
      <c r="IV42" s="386"/>
      <c r="IW42" s="386"/>
      <c r="IX42" s="386"/>
      <c r="IY42" s="386"/>
      <c r="IZ42" s="386"/>
    </row>
    <row r="43" s="378" customFormat="1" ht="13.05" customHeight="1" spans="1:260">
      <c r="A43" s="386"/>
      <c r="B43" s="386"/>
      <c r="C43" s="387"/>
      <c r="D43" s="90"/>
      <c r="E43" s="90"/>
      <c r="F43" s="90"/>
      <c r="G43" s="388"/>
      <c r="H43" s="388"/>
      <c r="I43" s="388"/>
      <c r="J43" s="387"/>
      <c r="K43" s="386"/>
      <c r="L43" s="386"/>
      <c r="M43" s="387"/>
      <c r="N43" s="416"/>
      <c r="O43" s="416"/>
      <c r="P43" s="416"/>
      <c r="Q43" s="387"/>
      <c r="R43" s="387"/>
      <c r="S43" s="387"/>
      <c r="T43" s="387"/>
      <c r="U43" s="386"/>
      <c r="V43" s="386"/>
      <c r="W43" s="386"/>
      <c r="X43" s="386"/>
      <c r="Y43" s="386"/>
      <c r="Z43" s="386"/>
      <c r="AA43" s="386"/>
      <c r="AB43" s="386"/>
      <c r="AC43" s="386"/>
      <c r="AD43" s="386"/>
      <c r="AE43" s="386"/>
      <c r="AF43" s="386"/>
      <c r="AG43" s="386"/>
      <c r="AH43" s="386"/>
      <c r="AI43" s="386"/>
      <c r="AJ43" s="386"/>
      <c r="AK43" s="386"/>
      <c r="AL43" s="386"/>
      <c r="AM43" s="386"/>
      <c r="AN43" s="386"/>
      <c r="AO43" s="386"/>
      <c r="AP43" s="386"/>
      <c r="AQ43" s="386"/>
      <c r="AR43" s="386"/>
      <c r="AS43" s="386"/>
      <c r="AT43" s="386"/>
      <c r="AU43" s="386"/>
      <c r="AV43" s="386"/>
      <c r="AW43" s="386"/>
      <c r="AX43" s="386"/>
      <c r="AY43" s="386"/>
      <c r="AZ43" s="386"/>
      <c r="BA43" s="386"/>
      <c r="BB43" s="386"/>
      <c r="BC43" s="386"/>
      <c r="BD43" s="386"/>
      <c r="BE43" s="386"/>
      <c r="BF43" s="386"/>
      <c r="BG43" s="386"/>
      <c r="BH43" s="386"/>
      <c r="BI43" s="386"/>
      <c r="BJ43" s="386"/>
      <c r="BK43" s="386"/>
      <c r="BL43" s="386"/>
      <c r="BM43" s="386"/>
      <c r="BN43" s="386"/>
      <c r="BO43" s="386"/>
      <c r="BP43" s="386"/>
      <c r="BQ43" s="386"/>
      <c r="BR43" s="386"/>
      <c r="BS43" s="386"/>
      <c r="BT43" s="386"/>
      <c r="BU43" s="386"/>
      <c r="BV43" s="386"/>
      <c r="BW43" s="386"/>
      <c r="BX43" s="386"/>
      <c r="BY43" s="386"/>
      <c r="BZ43" s="386"/>
      <c r="CA43" s="386"/>
      <c r="CB43" s="386"/>
      <c r="CC43" s="386"/>
      <c r="CD43" s="386"/>
      <c r="CE43" s="386"/>
      <c r="CF43" s="386"/>
      <c r="CG43" s="386"/>
      <c r="CH43" s="386"/>
      <c r="CI43" s="386"/>
      <c r="CJ43" s="386"/>
      <c r="CK43" s="386"/>
      <c r="CL43" s="386"/>
      <c r="CM43" s="386"/>
      <c r="CN43" s="386"/>
      <c r="CO43" s="386"/>
      <c r="CP43" s="386"/>
      <c r="CQ43" s="386"/>
      <c r="CR43" s="386"/>
      <c r="CS43" s="386"/>
      <c r="CT43" s="386"/>
      <c r="CU43" s="386"/>
      <c r="CV43" s="386"/>
      <c r="CW43" s="386"/>
      <c r="CX43" s="386"/>
      <c r="CY43" s="386"/>
      <c r="CZ43" s="386"/>
      <c r="DA43" s="386"/>
      <c r="DB43" s="386"/>
      <c r="DC43" s="386"/>
      <c r="DD43" s="386"/>
      <c r="DE43" s="386"/>
      <c r="DF43" s="386"/>
      <c r="DG43" s="386"/>
      <c r="DH43" s="386"/>
      <c r="DI43" s="386"/>
      <c r="DJ43" s="386"/>
      <c r="DK43" s="386"/>
      <c r="DL43" s="386"/>
      <c r="DM43" s="386"/>
      <c r="DN43" s="386"/>
      <c r="DO43" s="386"/>
      <c r="DP43" s="386"/>
      <c r="DQ43" s="386"/>
      <c r="DR43" s="386"/>
      <c r="DS43" s="386"/>
      <c r="DT43" s="386"/>
      <c r="DU43" s="386"/>
      <c r="DV43" s="386"/>
      <c r="DW43" s="386"/>
      <c r="DX43" s="386"/>
      <c r="DY43" s="386"/>
      <c r="DZ43" s="386"/>
      <c r="EA43" s="386"/>
      <c r="EB43" s="386"/>
      <c r="EC43" s="386"/>
      <c r="ED43" s="386"/>
      <c r="EE43" s="386"/>
      <c r="EF43" s="386"/>
      <c r="EG43" s="386"/>
      <c r="EH43" s="386"/>
      <c r="EI43" s="386"/>
      <c r="EJ43" s="386"/>
      <c r="EK43" s="386"/>
      <c r="EL43" s="386"/>
      <c r="EM43" s="386"/>
      <c r="EN43" s="386"/>
      <c r="EO43" s="386"/>
      <c r="EP43" s="386"/>
      <c r="EQ43" s="386"/>
      <c r="ER43" s="386"/>
      <c r="ES43" s="386"/>
      <c r="ET43" s="386"/>
      <c r="EU43" s="386"/>
      <c r="EV43" s="386"/>
      <c r="EW43" s="386"/>
      <c r="EX43" s="386"/>
      <c r="EY43" s="386"/>
      <c r="EZ43" s="386"/>
      <c r="FA43" s="386"/>
      <c r="FB43" s="386"/>
      <c r="FC43" s="386"/>
      <c r="FD43" s="386"/>
      <c r="FE43" s="386"/>
      <c r="FF43" s="386"/>
      <c r="FG43" s="386"/>
      <c r="FH43" s="386"/>
      <c r="FI43" s="386"/>
      <c r="FJ43" s="386"/>
      <c r="FK43" s="386"/>
      <c r="FL43" s="386"/>
      <c r="FM43" s="386"/>
      <c r="FN43" s="386"/>
      <c r="FO43" s="386"/>
      <c r="FP43" s="386"/>
      <c r="FQ43" s="386"/>
      <c r="FR43" s="386"/>
      <c r="FS43" s="386"/>
      <c r="FT43" s="386"/>
      <c r="FU43" s="386"/>
      <c r="FV43" s="386"/>
      <c r="FW43" s="386"/>
      <c r="FX43" s="386"/>
      <c r="FY43" s="386"/>
      <c r="FZ43" s="386"/>
      <c r="GA43" s="386"/>
      <c r="GB43" s="386"/>
      <c r="GC43" s="386"/>
      <c r="GD43" s="386"/>
      <c r="GE43" s="386"/>
      <c r="GF43" s="386"/>
      <c r="GG43" s="386"/>
      <c r="GH43" s="386"/>
      <c r="GI43" s="386"/>
      <c r="GJ43" s="386"/>
      <c r="GK43" s="386"/>
      <c r="GL43" s="386"/>
      <c r="GM43" s="386"/>
      <c r="GN43" s="386"/>
      <c r="GO43" s="386"/>
      <c r="GP43" s="386"/>
      <c r="GQ43" s="386"/>
      <c r="GR43" s="386"/>
      <c r="GS43" s="386"/>
      <c r="GT43" s="386"/>
      <c r="GU43" s="386"/>
      <c r="GV43" s="386"/>
      <c r="GW43" s="386"/>
      <c r="GX43" s="386"/>
      <c r="GY43" s="386"/>
      <c r="GZ43" s="386"/>
      <c r="HA43" s="386"/>
      <c r="HB43" s="386"/>
      <c r="HC43" s="386"/>
      <c r="HD43" s="386"/>
      <c r="HE43" s="386"/>
      <c r="HF43" s="386"/>
      <c r="HG43" s="386"/>
      <c r="HH43" s="386"/>
      <c r="HI43" s="386"/>
      <c r="HJ43" s="386"/>
      <c r="HK43" s="386"/>
      <c r="HL43" s="386"/>
      <c r="HM43" s="386"/>
      <c r="HN43" s="386"/>
      <c r="HO43" s="386"/>
      <c r="HP43" s="386"/>
      <c r="HQ43" s="386"/>
      <c r="HR43" s="386"/>
      <c r="HS43" s="386"/>
      <c r="HT43" s="386"/>
      <c r="HU43" s="386"/>
      <c r="HV43" s="386"/>
      <c r="HW43" s="386"/>
      <c r="HX43" s="386"/>
      <c r="HY43" s="386"/>
      <c r="HZ43" s="386"/>
      <c r="IA43" s="386"/>
      <c r="IB43" s="386"/>
      <c r="IC43" s="386"/>
      <c r="ID43" s="386"/>
      <c r="IE43" s="386"/>
      <c r="IF43" s="386"/>
      <c r="IG43" s="386"/>
      <c r="IH43" s="386"/>
      <c r="II43" s="386"/>
      <c r="IJ43" s="386"/>
      <c r="IK43" s="386"/>
      <c r="IL43" s="386"/>
      <c r="IM43" s="386"/>
      <c r="IN43" s="386"/>
      <c r="IO43" s="386"/>
      <c r="IP43" s="386"/>
      <c r="IQ43" s="386"/>
      <c r="IR43" s="386"/>
      <c r="IS43" s="386"/>
      <c r="IT43" s="386"/>
      <c r="IU43" s="386"/>
      <c r="IV43" s="386"/>
      <c r="IW43" s="386"/>
      <c r="IX43" s="386"/>
      <c r="IY43" s="386"/>
      <c r="IZ43" s="386"/>
    </row>
  </sheetData>
  <mergeCells count="4">
    <mergeCell ref="A2:T2"/>
    <mergeCell ref="Q3:T3"/>
    <mergeCell ref="J5:J24"/>
    <mergeCell ref="T5:T24"/>
  </mergeCells>
  <printOptions horizontalCentered="1"/>
  <pageMargins left="0.590277777777778" right="0.590277777777778" top="0.511805555555556" bottom="0.751388888888889" header="0" footer="0.468055555555556"/>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A43"/>
  <sheetViews>
    <sheetView zoomScale="115" zoomScaleNormal="115" workbookViewId="0">
      <selection activeCell="D20" sqref="D20"/>
    </sheetView>
  </sheetViews>
  <sheetFormatPr defaultColWidth="9" defaultRowHeight="13.5"/>
  <cols>
    <col min="1" max="1" width="26.625" style="301" customWidth="1"/>
    <col min="2" max="3" width="6.81666666666667" style="349" customWidth="1"/>
    <col min="4" max="4" width="6.81666666666667" style="303" customWidth="1"/>
    <col min="5" max="5" width="6.81666666666667" style="302" customWidth="1"/>
    <col min="6" max="6" width="7.625" style="304" customWidth="1"/>
    <col min="7" max="7" width="26.625" style="301" customWidth="1"/>
    <col min="8" max="8" width="5.94166666666667" style="301" customWidth="1"/>
    <col min="9" max="9" width="7.75" style="350" hidden="1" customWidth="1"/>
    <col min="10" max="10" width="6.81666666666667" style="351" customWidth="1"/>
    <col min="11" max="11" width="6.81666666666667" style="303" customWidth="1"/>
    <col min="12" max="12" width="6.81666666666667" style="304" customWidth="1"/>
    <col min="13" max="13" width="8.625" style="304" customWidth="1"/>
    <col min="14" max="14" width="9" style="301"/>
    <col min="15" max="16" width="18.25" style="301" customWidth="1"/>
    <col min="17" max="235" width="9" style="301"/>
    <col min="236" max="254" width="9" style="352"/>
    <col min="255" max="255" width="32.375" style="352" customWidth="1"/>
    <col min="256" max="257" width="14.125" style="352" customWidth="1"/>
    <col min="258" max="258" width="9" style="352" customWidth="1"/>
    <col min="259" max="259" width="14" style="352" customWidth="1"/>
    <col min="260" max="260" width="10.875" style="352" customWidth="1"/>
    <col min="261" max="261" width="25.625" style="352" customWidth="1"/>
    <col min="262" max="262" width="14.125" style="352" customWidth="1"/>
    <col min="263" max="263" width="9" style="352" hidden="1" customWidth="1"/>
    <col min="264" max="264" width="14.125" style="352" customWidth="1"/>
    <col min="265" max="265" width="11.625" style="352" customWidth="1"/>
    <col min="266" max="266" width="11.125" style="352" customWidth="1"/>
    <col min="267" max="267" width="12.75" style="352" customWidth="1"/>
    <col min="268" max="510" width="9" style="352"/>
    <col min="511" max="511" width="32.375" style="352" customWidth="1"/>
    <col min="512" max="513" width="14.125" style="352" customWidth="1"/>
    <col min="514" max="514" width="9" style="352" customWidth="1"/>
    <col min="515" max="515" width="14" style="352" customWidth="1"/>
    <col min="516" max="516" width="10.875" style="352" customWidth="1"/>
    <col min="517" max="517" width="25.625" style="352" customWidth="1"/>
    <col min="518" max="518" width="14.125" style="352" customWidth="1"/>
    <col min="519" max="519" width="9" style="352" hidden="1" customWidth="1"/>
    <col min="520" max="520" width="14.125" style="352" customWidth="1"/>
    <col min="521" max="521" width="11.625" style="352" customWidth="1"/>
    <col min="522" max="522" width="11.125" style="352" customWidth="1"/>
    <col min="523" max="523" width="12.75" style="352" customWidth="1"/>
    <col min="524" max="766" width="9" style="352"/>
    <col min="767" max="767" width="32.375" style="352" customWidth="1"/>
    <col min="768" max="769" width="14.125" style="352" customWidth="1"/>
    <col min="770" max="770" width="9" style="352" customWidth="1"/>
    <col min="771" max="771" width="14" style="352" customWidth="1"/>
    <col min="772" max="772" width="10.875" style="352" customWidth="1"/>
    <col min="773" max="773" width="25.625" style="352" customWidth="1"/>
    <col min="774" max="774" width="14.125" style="352" customWidth="1"/>
    <col min="775" max="775" width="9" style="352" hidden="1" customWidth="1"/>
    <col min="776" max="776" width="14.125" style="352" customWidth="1"/>
    <col min="777" max="777" width="11.625" style="352" customWidth="1"/>
    <col min="778" max="778" width="11.125" style="352" customWidth="1"/>
    <col min="779" max="779" width="12.75" style="352" customWidth="1"/>
    <col min="780" max="1022" width="9" style="352"/>
    <col min="1023" max="1023" width="32.375" style="352" customWidth="1"/>
    <col min="1024" max="1025" width="14.125" style="352" customWidth="1"/>
    <col min="1026" max="1026" width="9" style="352" customWidth="1"/>
    <col min="1027" max="1027" width="14" style="352" customWidth="1"/>
    <col min="1028" max="1028" width="10.875" style="352" customWidth="1"/>
    <col min="1029" max="1029" width="25.625" style="352" customWidth="1"/>
    <col min="1030" max="1030" width="14.125" style="352" customWidth="1"/>
    <col min="1031" max="1031" width="9" style="352" hidden="1" customWidth="1"/>
    <col min="1032" max="1032" width="14.125" style="352" customWidth="1"/>
    <col min="1033" max="1033" width="11.625" style="352" customWidth="1"/>
    <col min="1034" max="1034" width="11.125" style="352" customWidth="1"/>
    <col min="1035" max="1035" width="12.75" style="352" customWidth="1"/>
    <col min="1036" max="1278" width="9" style="352"/>
    <col min="1279" max="1279" width="32.375" style="352" customWidth="1"/>
    <col min="1280" max="1281" width="14.125" style="352" customWidth="1"/>
    <col min="1282" max="1282" width="9" style="352" customWidth="1"/>
    <col min="1283" max="1283" width="14" style="352" customWidth="1"/>
    <col min="1284" max="1284" width="10.875" style="352" customWidth="1"/>
    <col min="1285" max="1285" width="25.625" style="352" customWidth="1"/>
    <col min="1286" max="1286" width="14.125" style="352" customWidth="1"/>
    <col min="1287" max="1287" width="9" style="352" hidden="1" customWidth="1"/>
    <col min="1288" max="1288" width="14.125" style="352" customWidth="1"/>
    <col min="1289" max="1289" width="11.625" style="352" customWidth="1"/>
    <col min="1290" max="1290" width="11.125" style="352" customWidth="1"/>
    <col min="1291" max="1291" width="12.75" style="352" customWidth="1"/>
    <col min="1292" max="1534" width="9" style="352"/>
    <col min="1535" max="1535" width="32.375" style="352" customWidth="1"/>
    <col min="1536" max="1537" width="14.125" style="352" customWidth="1"/>
    <col min="1538" max="1538" width="9" style="352" customWidth="1"/>
    <col min="1539" max="1539" width="14" style="352" customWidth="1"/>
    <col min="1540" max="1540" width="10.875" style="352" customWidth="1"/>
    <col min="1541" max="1541" width="25.625" style="352" customWidth="1"/>
    <col min="1542" max="1542" width="14.125" style="352" customWidth="1"/>
    <col min="1543" max="1543" width="9" style="352" hidden="1" customWidth="1"/>
    <col min="1544" max="1544" width="14.125" style="352" customWidth="1"/>
    <col min="1545" max="1545" width="11.625" style="352" customWidth="1"/>
    <col min="1546" max="1546" width="11.125" style="352" customWidth="1"/>
    <col min="1547" max="1547" width="12.75" style="352" customWidth="1"/>
    <col min="1548" max="1790" width="9" style="352"/>
    <col min="1791" max="1791" width="32.375" style="352" customWidth="1"/>
    <col min="1792" max="1793" width="14.125" style="352" customWidth="1"/>
    <col min="1794" max="1794" width="9" style="352" customWidth="1"/>
    <col min="1795" max="1795" width="14" style="352" customWidth="1"/>
    <col min="1796" max="1796" width="10.875" style="352" customWidth="1"/>
    <col min="1797" max="1797" width="25.625" style="352" customWidth="1"/>
    <col min="1798" max="1798" width="14.125" style="352" customWidth="1"/>
    <col min="1799" max="1799" width="9" style="352" hidden="1" customWidth="1"/>
    <col min="1800" max="1800" width="14.125" style="352" customWidth="1"/>
    <col min="1801" max="1801" width="11.625" style="352" customWidth="1"/>
    <col min="1802" max="1802" width="11.125" style="352" customWidth="1"/>
    <col min="1803" max="1803" width="12.75" style="352" customWidth="1"/>
    <col min="1804" max="2046" width="9" style="352"/>
    <col min="2047" max="2047" width="32.375" style="352" customWidth="1"/>
    <col min="2048" max="2049" width="14.125" style="352" customWidth="1"/>
    <col min="2050" max="2050" width="9" style="352" customWidth="1"/>
    <col min="2051" max="2051" width="14" style="352" customWidth="1"/>
    <col min="2052" max="2052" width="10.875" style="352" customWidth="1"/>
    <col min="2053" max="2053" width="25.625" style="352" customWidth="1"/>
    <col min="2054" max="2054" width="14.125" style="352" customWidth="1"/>
    <col min="2055" max="2055" width="9" style="352" hidden="1" customWidth="1"/>
    <col min="2056" max="2056" width="14.125" style="352" customWidth="1"/>
    <col min="2057" max="2057" width="11.625" style="352" customWidth="1"/>
    <col min="2058" max="2058" width="11.125" style="352" customWidth="1"/>
    <col min="2059" max="2059" width="12.75" style="352" customWidth="1"/>
    <col min="2060" max="2302" width="9" style="352"/>
    <col min="2303" max="2303" width="32.375" style="352" customWidth="1"/>
    <col min="2304" max="2305" width="14.125" style="352" customWidth="1"/>
    <col min="2306" max="2306" width="9" style="352" customWidth="1"/>
    <col min="2307" max="2307" width="14" style="352" customWidth="1"/>
    <col min="2308" max="2308" width="10.875" style="352" customWidth="1"/>
    <col min="2309" max="2309" width="25.625" style="352" customWidth="1"/>
    <col min="2310" max="2310" width="14.125" style="352" customWidth="1"/>
    <col min="2311" max="2311" width="9" style="352" hidden="1" customWidth="1"/>
    <col min="2312" max="2312" width="14.125" style="352" customWidth="1"/>
    <col min="2313" max="2313" width="11.625" style="352" customWidth="1"/>
    <col min="2314" max="2314" width="11.125" style="352" customWidth="1"/>
    <col min="2315" max="2315" width="12.75" style="352" customWidth="1"/>
    <col min="2316" max="2558" width="9" style="352"/>
    <col min="2559" max="2559" width="32.375" style="352" customWidth="1"/>
    <col min="2560" max="2561" width="14.125" style="352" customWidth="1"/>
    <col min="2562" max="2562" width="9" style="352" customWidth="1"/>
    <col min="2563" max="2563" width="14" style="352" customWidth="1"/>
    <col min="2564" max="2564" width="10.875" style="352" customWidth="1"/>
    <col min="2565" max="2565" width="25.625" style="352" customWidth="1"/>
    <col min="2566" max="2566" width="14.125" style="352" customWidth="1"/>
    <col min="2567" max="2567" width="9" style="352" hidden="1" customWidth="1"/>
    <col min="2568" max="2568" width="14.125" style="352" customWidth="1"/>
    <col min="2569" max="2569" width="11.625" style="352" customWidth="1"/>
    <col min="2570" max="2570" width="11.125" style="352" customWidth="1"/>
    <col min="2571" max="2571" width="12.75" style="352" customWidth="1"/>
    <col min="2572" max="2814" width="9" style="352"/>
    <col min="2815" max="2815" width="32.375" style="352" customWidth="1"/>
    <col min="2816" max="2817" width="14.125" style="352" customWidth="1"/>
    <col min="2818" max="2818" width="9" style="352" customWidth="1"/>
    <col min="2819" max="2819" width="14" style="352" customWidth="1"/>
    <col min="2820" max="2820" width="10.875" style="352" customWidth="1"/>
    <col min="2821" max="2821" width="25.625" style="352" customWidth="1"/>
    <col min="2822" max="2822" width="14.125" style="352" customWidth="1"/>
    <col min="2823" max="2823" width="9" style="352" hidden="1" customWidth="1"/>
    <col min="2824" max="2824" width="14.125" style="352" customWidth="1"/>
    <col min="2825" max="2825" width="11.625" style="352" customWidth="1"/>
    <col min="2826" max="2826" width="11.125" style="352" customWidth="1"/>
    <col min="2827" max="2827" width="12.75" style="352" customWidth="1"/>
    <col min="2828" max="3070" width="9" style="352"/>
    <col min="3071" max="3071" width="32.375" style="352" customWidth="1"/>
    <col min="3072" max="3073" width="14.125" style="352" customWidth="1"/>
    <col min="3074" max="3074" width="9" style="352" customWidth="1"/>
    <col min="3075" max="3075" width="14" style="352" customWidth="1"/>
    <col min="3076" max="3076" width="10.875" style="352" customWidth="1"/>
    <col min="3077" max="3077" width="25.625" style="352" customWidth="1"/>
    <col min="3078" max="3078" width="14.125" style="352" customWidth="1"/>
    <col min="3079" max="3079" width="9" style="352" hidden="1" customWidth="1"/>
    <col min="3080" max="3080" width="14.125" style="352" customWidth="1"/>
    <col min="3081" max="3081" width="11.625" style="352" customWidth="1"/>
    <col min="3082" max="3082" width="11.125" style="352" customWidth="1"/>
    <col min="3083" max="3083" width="12.75" style="352" customWidth="1"/>
    <col min="3084" max="3326" width="9" style="352"/>
    <col min="3327" max="3327" width="32.375" style="352" customWidth="1"/>
    <col min="3328" max="3329" width="14.125" style="352" customWidth="1"/>
    <col min="3330" max="3330" width="9" style="352" customWidth="1"/>
    <col min="3331" max="3331" width="14" style="352" customWidth="1"/>
    <col min="3332" max="3332" width="10.875" style="352" customWidth="1"/>
    <col min="3333" max="3333" width="25.625" style="352" customWidth="1"/>
    <col min="3334" max="3334" width="14.125" style="352" customWidth="1"/>
    <col min="3335" max="3335" width="9" style="352" hidden="1" customWidth="1"/>
    <col min="3336" max="3336" width="14.125" style="352" customWidth="1"/>
    <col min="3337" max="3337" width="11.625" style="352" customWidth="1"/>
    <col min="3338" max="3338" width="11.125" style="352" customWidth="1"/>
    <col min="3339" max="3339" width="12.75" style="352" customWidth="1"/>
    <col min="3340" max="3582" width="9" style="352"/>
    <col min="3583" max="3583" width="32.375" style="352" customWidth="1"/>
    <col min="3584" max="3585" width="14.125" style="352" customWidth="1"/>
    <col min="3586" max="3586" width="9" style="352" customWidth="1"/>
    <col min="3587" max="3587" width="14" style="352" customWidth="1"/>
    <col min="3588" max="3588" width="10.875" style="352" customWidth="1"/>
    <col min="3589" max="3589" width="25.625" style="352" customWidth="1"/>
    <col min="3590" max="3590" width="14.125" style="352" customWidth="1"/>
    <col min="3591" max="3591" width="9" style="352" hidden="1" customWidth="1"/>
    <col min="3592" max="3592" width="14.125" style="352" customWidth="1"/>
    <col min="3593" max="3593" width="11.625" style="352" customWidth="1"/>
    <col min="3594" max="3594" width="11.125" style="352" customWidth="1"/>
    <col min="3595" max="3595" width="12.75" style="352" customWidth="1"/>
    <col min="3596" max="3838" width="9" style="352"/>
    <col min="3839" max="3839" width="32.375" style="352" customWidth="1"/>
    <col min="3840" max="3841" width="14.125" style="352" customWidth="1"/>
    <col min="3842" max="3842" width="9" style="352" customWidth="1"/>
    <col min="3843" max="3843" width="14" style="352" customWidth="1"/>
    <col min="3844" max="3844" width="10.875" style="352" customWidth="1"/>
    <col min="3845" max="3845" width="25.625" style="352" customWidth="1"/>
    <col min="3846" max="3846" width="14.125" style="352" customWidth="1"/>
    <col min="3847" max="3847" width="9" style="352" hidden="1" customWidth="1"/>
    <col min="3848" max="3848" width="14.125" style="352" customWidth="1"/>
    <col min="3849" max="3849" width="11.625" style="352" customWidth="1"/>
    <col min="3850" max="3850" width="11.125" style="352" customWidth="1"/>
    <col min="3851" max="3851" width="12.75" style="352" customWidth="1"/>
    <col min="3852" max="4094" width="9" style="352"/>
    <col min="4095" max="4095" width="32.375" style="352" customWidth="1"/>
    <col min="4096" max="4097" width="14.125" style="352" customWidth="1"/>
    <col min="4098" max="4098" width="9" style="352" customWidth="1"/>
    <col min="4099" max="4099" width="14" style="352" customWidth="1"/>
    <col min="4100" max="4100" width="10.875" style="352" customWidth="1"/>
    <col min="4101" max="4101" width="25.625" style="352" customWidth="1"/>
    <col min="4102" max="4102" width="14.125" style="352" customWidth="1"/>
    <col min="4103" max="4103" width="9" style="352" hidden="1" customWidth="1"/>
    <col min="4104" max="4104" width="14.125" style="352" customWidth="1"/>
    <col min="4105" max="4105" width="11.625" style="352" customWidth="1"/>
    <col min="4106" max="4106" width="11.125" style="352" customWidth="1"/>
    <col min="4107" max="4107" width="12.75" style="352" customWidth="1"/>
    <col min="4108" max="4350" width="9" style="352"/>
    <col min="4351" max="4351" width="32.375" style="352" customWidth="1"/>
    <col min="4352" max="4353" width="14.125" style="352" customWidth="1"/>
    <col min="4354" max="4354" width="9" style="352" customWidth="1"/>
    <col min="4355" max="4355" width="14" style="352" customWidth="1"/>
    <col min="4356" max="4356" width="10.875" style="352" customWidth="1"/>
    <col min="4357" max="4357" width="25.625" style="352" customWidth="1"/>
    <col min="4358" max="4358" width="14.125" style="352" customWidth="1"/>
    <col min="4359" max="4359" width="9" style="352" hidden="1" customWidth="1"/>
    <col min="4360" max="4360" width="14.125" style="352" customWidth="1"/>
    <col min="4361" max="4361" width="11.625" style="352" customWidth="1"/>
    <col min="4362" max="4362" width="11.125" style="352" customWidth="1"/>
    <col min="4363" max="4363" width="12.75" style="352" customWidth="1"/>
    <col min="4364" max="4606" width="9" style="352"/>
    <col min="4607" max="4607" width="32.375" style="352" customWidth="1"/>
    <col min="4608" max="4609" width="14.125" style="352" customWidth="1"/>
    <col min="4610" max="4610" width="9" style="352" customWidth="1"/>
    <col min="4611" max="4611" width="14" style="352" customWidth="1"/>
    <col min="4612" max="4612" width="10.875" style="352" customWidth="1"/>
    <col min="4613" max="4613" width="25.625" style="352" customWidth="1"/>
    <col min="4614" max="4614" width="14.125" style="352" customWidth="1"/>
    <col min="4615" max="4615" width="9" style="352" hidden="1" customWidth="1"/>
    <col min="4616" max="4616" width="14.125" style="352" customWidth="1"/>
    <col min="4617" max="4617" width="11.625" style="352" customWidth="1"/>
    <col min="4618" max="4618" width="11.125" style="352" customWidth="1"/>
    <col min="4619" max="4619" width="12.75" style="352" customWidth="1"/>
    <col min="4620" max="4862" width="9" style="352"/>
    <col min="4863" max="4863" width="32.375" style="352" customWidth="1"/>
    <col min="4864" max="4865" width="14.125" style="352" customWidth="1"/>
    <col min="4866" max="4866" width="9" style="352" customWidth="1"/>
    <col min="4867" max="4867" width="14" style="352" customWidth="1"/>
    <col min="4868" max="4868" width="10.875" style="352" customWidth="1"/>
    <col min="4869" max="4869" width="25.625" style="352" customWidth="1"/>
    <col min="4870" max="4870" width="14.125" style="352" customWidth="1"/>
    <col min="4871" max="4871" width="9" style="352" hidden="1" customWidth="1"/>
    <col min="4872" max="4872" width="14.125" style="352" customWidth="1"/>
    <col min="4873" max="4873" width="11.625" style="352" customWidth="1"/>
    <col min="4874" max="4874" width="11.125" style="352" customWidth="1"/>
    <col min="4875" max="4875" width="12.75" style="352" customWidth="1"/>
    <col min="4876" max="5118" width="9" style="352"/>
    <col min="5119" max="5119" width="32.375" style="352" customWidth="1"/>
    <col min="5120" max="5121" width="14.125" style="352" customWidth="1"/>
    <col min="5122" max="5122" width="9" style="352" customWidth="1"/>
    <col min="5123" max="5123" width="14" style="352" customWidth="1"/>
    <col min="5124" max="5124" width="10.875" style="352" customWidth="1"/>
    <col min="5125" max="5125" width="25.625" style="352" customWidth="1"/>
    <col min="5126" max="5126" width="14.125" style="352" customWidth="1"/>
    <col min="5127" max="5127" width="9" style="352" hidden="1" customWidth="1"/>
    <col min="5128" max="5128" width="14.125" style="352" customWidth="1"/>
    <col min="5129" max="5129" width="11.625" style="352" customWidth="1"/>
    <col min="5130" max="5130" width="11.125" style="352" customWidth="1"/>
    <col min="5131" max="5131" width="12.75" style="352" customWidth="1"/>
    <col min="5132" max="5374" width="9" style="352"/>
    <col min="5375" max="5375" width="32.375" style="352" customWidth="1"/>
    <col min="5376" max="5377" width="14.125" style="352" customWidth="1"/>
    <col min="5378" max="5378" width="9" style="352" customWidth="1"/>
    <col min="5379" max="5379" width="14" style="352" customWidth="1"/>
    <col min="5380" max="5380" width="10.875" style="352" customWidth="1"/>
    <col min="5381" max="5381" width="25.625" style="352" customWidth="1"/>
    <col min="5382" max="5382" width="14.125" style="352" customWidth="1"/>
    <col min="5383" max="5383" width="9" style="352" hidden="1" customWidth="1"/>
    <col min="5384" max="5384" width="14.125" style="352" customWidth="1"/>
    <col min="5385" max="5385" width="11.625" style="352" customWidth="1"/>
    <col min="5386" max="5386" width="11.125" style="352" customWidth="1"/>
    <col min="5387" max="5387" width="12.75" style="352" customWidth="1"/>
    <col min="5388" max="5630" width="9" style="352"/>
    <col min="5631" max="5631" width="32.375" style="352" customWidth="1"/>
    <col min="5632" max="5633" width="14.125" style="352" customWidth="1"/>
    <col min="5634" max="5634" width="9" style="352" customWidth="1"/>
    <col min="5635" max="5635" width="14" style="352" customWidth="1"/>
    <col min="5636" max="5636" width="10.875" style="352" customWidth="1"/>
    <col min="5637" max="5637" width="25.625" style="352" customWidth="1"/>
    <col min="5638" max="5638" width="14.125" style="352" customWidth="1"/>
    <col min="5639" max="5639" width="9" style="352" hidden="1" customWidth="1"/>
    <col min="5640" max="5640" width="14.125" style="352" customWidth="1"/>
    <col min="5641" max="5641" width="11.625" style="352" customWidth="1"/>
    <col min="5642" max="5642" width="11.125" style="352" customWidth="1"/>
    <col min="5643" max="5643" width="12.75" style="352" customWidth="1"/>
    <col min="5644" max="5886" width="9" style="352"/>
    <col min="5887" max="5887" width="32.375" style="352" customWidth="1"/>
    <col min="5888" max="5889" width="14.125" style="352" customWidth="1"/>
    <col min="5890" max="5890" width="9" style="352" customWidth="1"/>
    <col min="5891" max="5891" width="14" style="352" customWidth="1"/>
    <col min="5892" max="5892" width="10.875" style="352" customWidth="1"/>
    <col min="5893" max="5893" width="25.625" style="352" customWidth="1"/>
    <col min="5894" max="5894" width="14.125" style="352" customWidth="1"/>
    <col min="5895" max="5895" width="9" style="352" hidden="1" customWidth="1"/>
    <col min="5896" max="5896" width="14.125" style="352" customWidth="1"/>
    <col min="5897" max="5897" width="11.625" style="352" customWidth="1"/>
    <col min="5898" max="5898" width="11.125" style="352" customWidth="1"/>
    <col min="5899" max="5899" width="12.75" style="352" customWidth="1"/>
    <col min="5900" max="6142" width="9" style="352"/>
    <col min="6143" max="6143" width="32.375" style="352" customWidth="1"/>
    <col min="6144" max="6145" width="14.125" style="352" customWidth="1"/>
    <col min="6146" max="6146" width="9" style="352" customWidth="1"/>
    <col min="6147" max="6147" width="14" style="352" customWidth="1"/>
    <col min="6148" max="6148" width="10.875" style="352" customWidth="1"/>
    <col min="6149" max="6149" width="25.625" style="352" customWidth="1"/>
    <col min="6150" max="6150" width="14.125" style="352" customWidth="1"/>
    <col min="6151" max="6151" width="9" style="352" hidden="1" customWidth="1"/>
    <col min="6152" max="6152" width="14.125" style="352" customWidth="1"/>
    <col min="6153" max="6153" width="11.625" style="352" customWidth="1"/>
    <col min="6154" max="6154" width="11.125" style="352" customWidth="1"/>
    <col min="6155" max="6155" width="12.75" style="352" customWidth="1"/>
    <col min="6156" max="6398" width="9" style="352"/>
    <col min="6399" max="6399" width="32.375" style="352" customWidth="1"/>
    <col min="6400" max="6401" width="14.125" style="352" customWidth="1"/>
    <col min="6402" max="6402" width="9" style="352" customWidth="1"/>
    <col min="6403" max="6403" width="14" style="352" customWidth="1"/>
    <col min="6404" max="6404" width="10.875" style="352" customWidth="1"/>
    <col min="6405" max="6405" width="25.625" style="352" customWidth="1"/>
    <col min="6406" max="6406" width="14.125" style="352" customWidth="1"/>
    <col min="6407" max="6407" width="9" style="352" hidden="1" customWidth="1"/>
    <col min="6408" max="6408" width="14.125" style="352" customWidth="1"/>
    <col min="6409" max="6409" width="11.625" style="352" customWidth="1"/>
    <col min="6410" max="6410" width="11.125" style="352" customWidth="1"/>
    <col min="6411" max="6411" width="12.75" style="352" customWidth="1"/>
    <col min="6412" max="6654" width="9" style="352"/>
    <col min="6655" max="6655" width="32.375" style="352" customWidth="1"/>
    <col min="6656" max="6657" width="14.125" style="352" customWidth="1"/>
    <col min="6658" max="6658" width="9" style="352" customWidth="1"/>
    <col min="6659" max="6659" width="14" style="352" customWidth="1"/>
    <col min="6660" max="6660" width="10.875" style="352" customWidth="1"/>
    <col min="6661" max="6661" width="25.625" style="352" customWidth="1"/>
    <col min="6662" max="6662" width="14.125" style="352" customWidth="1"/>
    <col min="6663" max="6663" width="9" style="352" hidden="1" customWidth="1"/>
    <col min="6664" max="6664" width="14.125" style="352" customWidth="1"/>
    <col min="6665" max="6665" width="11.625" style="352" customWidth="1"/>
    <col min="6666" max="6666" width="11.125" style="352" customWidth="1"/>
    <col min="6667" max="6667" width="12.75" style="352" customWidth="1"/>
    <col min="6668" max="6910" width="9" style="352"/>
    <col min="6911" max="6911" width="32.375" style="352" customWidth="1"/>
    <col min="6912" max="6913" width="14.125" style="352" customWidth="1"/>
    <col min="6914" max="6914" width="9" style="352" customWidth="1"/>
    <col min="6915" max="6915" width="14" style="352" customWidth="1"/>
    <col min="6916" max="6916" width="10.875" style="352" customWidth="1"/>
    <col min="6917" max="6917" width="25.625" style="352" customWidth="1"/>
    <col min="6918" max="6918" width="14.125" style="352" customWidth="1"/>
    <col min="6919" max="6919" width="9" style="352" hidden="1" customWidth="1"/>
    <col min="6920" max="6920" width="14.125" style="352" customWidth="1"/>
    <col min="6921" max="6921" width="11.625" style="352" customWidth="1"/>
    <col min="6922" max="6922" width="11.125" style="352" customWidth="1"/>
    <col min="6923" max="6923" width="12.75" style="352" customWidth="1"/>
    <col min="6924" max="7166" width="9" style="352"/>
    <col min="7167" max="7167" width="32.375" style="352" customWidth="1"/>
    <col min="7168" max="7169" width="14.125" style="352" customWidth="1"/>
    <col min="7170" max="7170" width="9" style="352" customWidth="1"/>
    <col min="7171" max="7171" width="14" style="352" customWidth="1"/>
    <col min="7172" max="7172" width="10.875" style="352" customWidth="1"/>
    <col min="7173" max="7173" width="25.625" style="352" customWidth="1"/>
    <col min="7174" max="7174" width="14.125" style="352" customWidth="1"/>
    <col min="7175" max="7175" width="9" style="352" hidden="1" customWidth="1"/>
    <col min="7176" max="7176" width="14.125" style="352" customWidth="1"/>
    <col min="7177" max="7177" width="11.625" style="352" customWidth="1"/>
    <col min="7178" max="7178" width="11.125" style="352" customWidth="1"/>
    <col min="7179" max="7179" width="12.75" style="352" customWidth="1"/>
    <col min="7180" max="7422" width="9" style="352"/>
    <col min="7423" max="7423" width="32.375" style="352" customWidth="1"/>
    <col min="7424" max="7425" width="14.125" style="352" customWidth="1"/>
    <col min="7426" max="7426" width="9" style="352" customWidth="1"/>
    <col min="7427" max="7427" width="14" style="352" customWidth="1"/>
    <col min="7428" max="7428" width="10.875" style="352" customWidth="1"/>
    <col min="7429" max="7429" width="25.625" style="352" customWidth="1"/>
    <col min="7430" max="7430" width="14.125" style="352" customWidth="1"/>
    <col min="7431" max="7431" width="9" style="352" hidden="1" customWidth="1"/>
    <col min="7432" max="7432" width="14.125" style="352" customWidth="1"/>
    <col min="7433" max="7433" width="11.625" style="352" customWidth="1"/>
    <col min="7434" max="7434" width="11.125" style="352" customWidth="1"/>
    <col min="7435" max="7435" width="12.75" style="352" customWidth="1"/>
    <col min="7436" max="7678" width="9" style="352"/>
    <col min="7679" max="7679" width="32.375" style="352" customWidth="1"/>
    <col min="7680" max="7681" width="14.125" style="352" customWidth="1"/>
    <col min="7682" max="7682" width="9" style="352" customWidth="1"/>
    <col min="7683" max="7683" width="14" style="352" customWidth="1"/>
    <col min="7684" max="7684" width="10.875" style="352" customWidth="1"/>
    <col min="7685" max="7685" width="25.625" style="352" customWidth="1"/>
    <col min="7686" max="7686" width="14.125" style="352" customWidth="1"/>
    <col min="7687" max="7687" width="9" style="352" hidden="1" customWidth="1"/>
    <col min="7688" max="7688" width="14.125" style="352" customWidth="1"/>
    <col min="7689" max="7689" width="11.625" style="352" customWidth="1"/>
    <col min="7690" max="7690" width="11.125" style="352" customWidth="1"/>
    <col min="7691" max="7691" width="12.75" style="352" customWidth="1"/>
    <col min="7692" max="7934" width="9" style="352"/>
    <col min="7935" max="7935" width="32.375" style="352" customWidth="1"/>
    <col min="7936" max="7937" width="14.125" style="352" customWidth="1"/>
    <col min="7938" max="7938" width="9" style="352" customWidth="1"/>
    <col min="7939" max="7939" width="14" style="352" customWidth="1"/>
    <col min="7940" max="7940" width="10.875" style="352" customWidth="1"/>
    <col min="7941" max="7941" width="25.625" style="352" customWidth="1"/>
    <col min="7942" max="7942" width="14.125" style="352" customWidth="1"/>
    <col min="7943" max="7943" width="9" style="352" hidden="1" customWidth="1"/>
    <col min="7944" max="7944" width="14.125" style="352" customWidth="1"/>
    <col min="7945" max="7945" width="11.625" style="352" customWidth="1"/>
    <col min="7946" max="7946" width="11.125" style="352" customWidth="1"/>
    <col min="7947" max="7947" width="12.75" style="352" customWidth="1"/>
    <col min="7948" max="8190" width="9" style="352"/>
    <col min="8191" max="8191" width="32.375" style="352" customWidth="1"/>
    <col min="8192" max="8193" width="14.125" style="352" customWidth="1"/>
    <col min="8194" max="8194" width="9" style="352" customWidth="1"/>
    <col min="8195" max="8195" width="14" style="352" customWidth="1"/>
    <col min="8196" max="8196" width="10.875" style="352" customWidth="1"/>
    <col min="8197" max="8197" width="25.625" style="352" customWidth="1"/>
    <col min="8198" max="8198" width="14.125" style="352" customWidth="1"/>
    <col min="8199" max="8199" width="9" style="352" hidden="1" customWidth="1"/>
    <col min="8200" max="8200" width="14.125" style="352" customWidth="1"/>
    <col min="8201" max="8201" width="11.625" style="352" customWidth="1"/>
    <col min="8202" max="8202" width="11.125" style="352" customWidth="1"/>
    <col min="8203" max="8203" width="12.75" style="352" customWidth="1"/>
    <col min="8204" max="8446" width="9" style="352"/>
    <col min="8447" max="8447" width="32.375" style="352" customWidth="1"/>
    <col min="8448" max="8449" width="14.125" style="352" customWidth="1"/>
    <col min="8450" max="8450" width="9" style="352" customWidth="1"/>
    <col min="8451" max="8451" width="14" style="352" customWidth="1"/>
    <col min="8452" max="8452" width="10.875" style="352" customWidth="1"/>
    <col min="8453" max="8453" width="25.625" style="352" customWidth="1"/>
    <col min="8454" max="8454" width="14.125" style="352" customWidth="1"/>
    <col min="8455" max="8455" width="9" style="352" hidden="1" customWidth="1"/>
    <col min="8456" max="8456" width="14.125" style="352" customWidth="1"/>
    <col min="8457" max="8457" width="11.625" style="352" customWidth="1"/>
    <col min="8458" max="8458" width="11.125" style="352" customWidth="1"/>
    <col min="8459" max="8459" width="12.75" style="352" customWidth="1"/>
    <col min="8460" max="8702" width="9" style="352"/>
    <col min="8703" max="8703" width="32.375" style="352" customWidth="1"/>
    <col min="8704" max="8705" width="14.125" style="352" customWidth="1"/>
    <col min="8706" max="8706" width="9" style="352" customWidth="1"/>
    <col min="8707" max="8707" width="14" style="352" customWidth="1"/>
    <col min="8708" max="8708" width="10.875" style="352" customWidth="1"/>
    <col min="8709" max="8709" width="25.625" style="352" customWidth="1"/>
    <col min="8710" max="8710" width="14.125" style="352" customWidth="1"/>
    <col min="8711" max="8711" width="9" style="352" hidden="1" customWidth="1"/>
    <col min="8712" max="8712" width="14.125" style="352" customWidth="1"/>
    <col min="8713" max="8713" width="11.625" style="352" customWidth="1"/>
    <col min="8714" max="8714" width="11.125" style="352" customWidth="1"/>
    <col min="8715" max="8715" width="12.75" style="352" customWidth="1"/>
    <col min="8716" max="8958" width="9" style="352"/>
    <col min="8959" max="8959" width="32.375" style="352" customWidth="1"/>
    <col min="8960" max="8961" width="14.125" style="352" customWidth="1"/>
    <col min="8962" max="8962" width="9" style="352" customWidth="1"/>
    <col min="8963" max="8963" width="14" style="352" customWidth="1"/>
    <col min="8964" max="8964" width="10.875" style="352" customWidth="1"/>
    <col min="8965" max="8965" width="25.625" style="352" customWidth="1"/>
    <col min="8966" max="8966" width="14.125" style="352" customWidth="1"/>
    <col min="8967" max="8967" width="9" style="352" hidden="1" customWidth="1"/>
    <col min="8968" max="8968" width="14.125" style="352" customWidth="1"/>
    <col min="8969" max="8969" width="11.625" style="352" customWidth="1"/>
    <col min="8970" max="8970" width="11.125" style="352" customWidth="1"/>
    <col min="8971" max="8971" width="12.75" style="352" customWidth="1"/>
    <col min="8972" max="9214" width="9" style="352"/>
    <col min="9215" max="9215" width="32.375" style="352" customWidth="1"/>
    <col min="9216" max="9217" width="14.125" style="352" customWidth="1"/>
    <col min="9218" max="9218" width="9" style="352" customWidth="1"/>
    <col min="9219" max="9219" width="14" style="352" customWidth="1"/>
    <col min="9220" max="9220" width="10.875" style="352" customWidth="1"/>
    <col min="9221" max="9221" width="25.625" style="352" customWidth="1"/>
    <col min="9222" max="9222" width="14.125" style="352" customWidth="1"/>
    <col min="9223" max="9223" width="9" style="352" hidden="1" customWidth="1"/>
    <col min="9224" max="9224" width="14.125" style="352" customWidth="1"/>
    <col min="9225" max="9225" width="11.625" style="352" customWidth="1"/>
    <col min="9226" max="9226" width="11.125" style="352" customWidth="1"/>
    <col min="9227" max="9227" width="12.75" style="352" customWidth="1"/>
    <col min="9228" max="9470" width="9" style="352"/>
    <col min="9471" max="9471" width="32.375" style="352" customWidth="1"/>
    <col min="9472" max="9473" width="14.125" style="352" customWidth="1"/>
    <col min="9474" max="9474" width="9" style="352" customWidth="1"/>
    <col min="9475" max="9475" width="14" style="352" customWidth="1"/>
    <col min="9476" max="9476" width="10.875" style="352" customWidth="1"/>
    <col min="9477" max="9477" width="25.625" style="352" customWidth="1"/>
    <col min="9478" max="9478" width="14.125" style="352" customWidth="1"/>
    <col min="9479" max="9479" width="9" style="352" hidden="1" customWidth="1"/>
    <col min="9480" max="9480" width="14.125" style="352" customWidth="1"/>
    <col min="9481" max="9481" width="11.625" style="352" customWidth="1"/>
    <col min="9482" max="9482" width="11.125" style="352" customWidth="1"/>
    <col min="9483" max="9483" width="12.75" style="352" customWidth="1"/>
    <col min="9484" max="9726" width="9" style="352"/>
    <col min="9727" max="9727" width="32.375" style="352" customWidth="1"/>
    <col min="9728" max="9729" width="14.125" style="352" customWidth="1"/>
    <col min="9730" max="9730" width="9" style="352" customWidth="1"/>
    <col min="9731" max="9731" width="14" style="352" customWidth="1"/>
    <col min="9732" max="9732" width="10.875" style="352" customWidth="1"/>
    <col min="9733" max="9733" width="25.625" style="352" customWidth="1"/>
    <col min="9734" max="9734" width="14.125" style="352" customWidth="1"/>
    <col min="9735" max="9735" width="9" style="352" hidden="1" customWidth="1"/>
    <col min="9736" max="9736" width="14.125" style="352" customWidth="1"/>
    <col min="9737" max="9737" width="11.625" style="352" customWidth="1"/>
    <col min="9738" max="9738" width="11.125" style="352" customWidth="1"/>
    <col min="9739" max="9739" width="12.75" style="352" customWidth="1"/>
    <col min="9740" max="9982" width="9" style="352"/>
    <col min="9983" max="9983" width="32.375" style="352" customWidth="1"/>
    <col min="9984" max="9985" width="14.125" style="352" customWidth="1"/>
    <col min="9986" max="9986" width="9" style="352" customWidth="1"/>
    <col min="9987" max="9987" width="14" style="352" customWidth="1"/>
    <col min="9988" max="9988" width="10.875" style="352" customWidth="1"/>
    <col min="9989" max="9989" width="25.625" style="352" customWidth="1"/>
    <col min="9990" max="9990" width="14.125" style="352" customWidth="1"/>
    <col min="9991" max="9991" width="9" style="352" hidden="1" customWidth="1"/>
    <col min="9992" max="9992" width="14.125" style="352" customWidth="1"/>
    <col min="9993" max="9993" width="11.625" style="352" customWidth="1"/>
    <col min="9994" max="9994" width="11.125" style="352" customWidth="1"/>
    <col min="9995" max="9995" width="12.75" style="352" customWidth="1"/>
    <col min="9996" max="10238" width="9" style="352"/>
    <col min="10239" max="10239" width="32.375" style="352" customWidth="1"/>
    <col min="10240" max="10241" width="14.125" style="352" customWidth="1"/>
    <col min="10242" max="10242" width="9" style="352" customWidth="1"/>
    <col min="10243" max="10243" width="14" style="352" customWidth="1"/>
    <col min="10244" max="10244" width="10.875" style="352" customWidth="1"/>
    <col min="10245" max="10245" width="25.625" style="352" customWidth="1"/>
    <col min="10246" max="10246" width="14.125" style="352" customWidth="1"/>
    <col min="10247" max="10247" width="9" style="352" hidden="1" customWidth="1"/>
    <col min="10248" max="10248" width="14.125" style="352" customWidth="1"/>
    <col min="10249" max="10249" width="11.625" style="352" customWidth="1"/>
    <col min="10250" max="10250" width="11.125" style="352" customWidth="1"/>
    <col min="10251" max="10251" width="12.75" style="352" customWidth="1"/>
    <col min="10252" max="10494" width="9" style="352"/>
    <col min="10495" max="10495" width="32.375" style="352" customWidth="1"/>
    <col min="10496" max="10497" width="14.125" style="352" customWidth="1"/>
    <col min="10498" max="10498" width="9" style="352" customWidth="1"/>
    <col min="10499" max="10499" width="14" style="352" customWidth="1"/>
    <col min="10500" max="10500" width="10.875" style="352" customWidth="1"/>
    <col min="10501" max="10501" width="25.625" style="352" customWidth="1"/>
    <col min="10502" max="10502" width="14.125" style="352" customWidth="1"/>
    <col min="10503" max="10503" width="9" style="352" hidden="1" customWidth="1"/>
    <col min="10504" max="10504" width="14.125" style="352" customWidth="1"/>
    <col min="10505" max="10505" width="11.625" style="352" customWidth="1"/>
    <col min="10506" max="10506" width="11.125" style="352" customWidth="1"/>
    <col min="10507" max="10507" width="12.75" style="352" customWidth="1"/>
    <col min="10508" max="10750" width="9" style="352"/>
    <col min="10751" max="10751" width="32.375" style="352" customWidth="1"/>
    <col min="10752" max="10753" width="14.125" style="352" customWidth="1"/>
    <col min="10754" max="10754" width="9" style="352" customWidth="1"/>
    <col min="10755" max="10755" width="14" style="352" customWidth="1"/>
    <col min="10756" max="10756" width="10.875" style="352" customWidth="1"/>
    <col min="10757" max="10757" width="25.625" style="352" customWidth="1"/>
    <col min="10758" max="10758" width="14.125" style="352" customWidth="1"/>
    <col min="10759" max="10759" width="9" style="352" hidden="1" customWidth="1"/>
    <col min="10760" max="10760" width="14.125" style="352" customWidth="1"/>
    <col min="10761" max="10761" width="11.625" style="352" customWidth="1"/>
    <col min="10762" max="10762" width="11.125" style="352" customWidth="1"/>
    <col min="10763" max="10763" width="12.75" style="352" customWidth="1"/>
    <col min="10764" max="11006" width="9" style="352"/>
    <col min="11007" max="11007" width="32.375" style="352" customWidth="1"/>
    <col min="11008" max="11009" width="14.125" style="352" customWidth="1"/>
    <col min="11010" max="11010" width="9" style="352" customWidth="1"/>
    <col min="11011" max="11011" width="14" style="352" customWidth="1"/>
    <col min="11012" max="11012" width="10.875" style="352" customWidth="1"/>
    <col min="11013" max="11013" width="25.625" style="352" customWidth="1"/>
    <col min="11014" max="11014" width="14.125" style="352" customWidth="1"/>
    <col min="11015" max="11015" width="9" style="352" hidden="1" customWidth="1"/>
    <col min="11016" max="11016" width="14.125" style="352" customWidth="1"/>
    <col min="11017" max="11017" width="11.625" style="352" customWidth="1"/>
    <col min="11018" max="11018" width="11.125" style="352" customWidth="1"/>
    <col min="11019" max="11019" width="12.75" style="352" customWidth="1"/>
    <col min="11020" max="11262" width="9" style="352"/>
    <col min="11263" max="11263" width="32.375" style="352" customWidth="1"/>
    <col min="11264" max="11265" width="14.125" style="352" customWidth="1"/>
    <col min="11266" max="11266" width="9" style="352" customWidth="1"/>
    <col min="11267" max="11267" width="14" style="352" customWidth="1"/>
    <col min="11268" max="11268" width="10.875" style="352" customWidth="1"/>
    <col min="11269" max="11269" width="25.625" style="352" customWidth="1"/>
    <col min="11270" max="11270" width="14.125" style="352" customWidth="1"/>
    <col min="11271" max="11271" width="9" style="352" hidden="1" customWidth="1"/>
    <col min="11272" max="11272" width="14.125" style="352" customWidth="1"/>
    <col min="11273" max="11273" width="11.625" style="352" customWidth="1"/>
    <col min="11274" max="11274" width="11.125" style="352" customWidth="1"/>
    <col min="11275" max="11275" width="12.75" style="352" customWidth="1"/>
    <col min="11276" max="11518" width="9" style="352"/>
    <col min="11519" max="11519" width="32.375" style="352" customWidth="1"/>
    <col min="11520" max="11521" width="14.125" style="352" customWidth="1"/>
    <col min="11522" max="11522" width="9" style="352" customWidth="1"/>
    <col min="11523" max="11523" width="14" style="352" customWidth="1"/>
    <col min="11524" max="11524" width="10.875" style="352" customWidth="1"/>
    <col min="11525" max="11525" width="25.625" style="352" customWidth="1"/>
    <col min="11526" max="11526" width="14.125" style="352" customWidth="1"/>
    <col min="11527" max="11527" width="9" style="352" hidden="1" customWidth="1"/>
    <col min="11528" max="11528" width="14.125" style="352" customWidth="1"/>
    <col min="11529" max="11529" width="11.625" style="352" customWidth="1"/>
    <col min="11530" max="11530" width="11.125" style="352" customWidth="1"/>
    <col min="11531" max="11531" width="12.75" style="352" customWidth="1"/>
    <col min="11532" max="11774" width="9" style="352"/>
    <col min="11775" max="11775" width="32.375" style="352" customWidth="1"/>
    <col min="11776" max="11777" width="14.125" style="352" customWidth="1"/>
    <col min="11778" max="11778" width="9" style="352" customWidth="1"/>
    <col min="11779" max="11779" width="14" style="352" customWidth="1"/>
    <col min="11780" max="11780" width="10.875" style="352" customWidth="1"/>
    <col min="11781" max="11781" width="25.625" style="352" customWidth="1"/>
    <col min="11782" max="11782" width="14.125" style="352" customWidth="1"/>
    <col min="11783" max="11783" width="9" style="352" hidden="1" customWidth="1"/>
    <col min="11784" max="11784" width="14.125" style="352" customWidth="1"/>
    <col min="11785" max="11785" width="11.625" style="352" customWidth="1"/>
    <col min="11786" max="11786" width="11.125" style="352" customWidth="1"/>
    <col min="11787" max="11787" width="12.75" style="352" customWidth="1"/>
    <col min="11788" max="12030" width="9" style="352"/>
    <col min="12031" max="12031" width="32.375" style="352" customWidth="1"/>
    <col min="12032" max="12033" width="14.125" style="352" customWidth="1"/>
    <col min="12034" max="12034" width="9" style="352" customWidth="1"/>
    <col min="12035" max="12035" width="14" style="352" customWidth="1"/>
    <col min="12036" max="12036" width="10.875" style="352" customWidth="1"/>
    <col min="12037" max="12037" width="25.625" style="352" customWidth="1"/>
    <col min="12038" max="12038" width="14.125" style="352" customWidth="1"/>
    <col min="12039" max="12039" width="9" style="352" hidden="1" customWidth="1"/>
    <col min="12040" max="12040" width="14.125" style="352" customWidth="1"/>
    <col min="12041" max="12041" width="11.625" style="352" customWidth="1"/>
    <col min="12042" max="12042" width="11.125" style="352" customWidth="1"/>
    <col min="12043" max="12043" width="12.75" style="352" customWidth="1"/>
    <col min="12044" max="12286" width="9" style="352"/>
    <col min="12287" max="12287" width="32.375" style="352" customWidth="1"/>
    <col min="12288" max="12289" width="14.125" style="352" customWidth="1"/>
    <col min="12290" max="12290" width="9" style="352" customWidth="1"/>
    <col min="12291" max="12291" width="14" style="352" customWidth="1"/>
    <col min="12292" max="12292" width="10.875" style="352" customWidth="1"/>
    <col min="12293" max="12293" width="25.625" style="352" customWidth="1"/>
    <col min="12294" max="12294" width="14.125" style="352" customWidth="1"/>
    <col min="12295" max="12295" width="9" style="352" hidden="1" customWidth="1"/>
    <col min="12296" max="12296" width="14.125" style="352" customWidth="1"/>
    <col min="12297" max="12297" width="11.625" style="352" customWidth="1"/>
    <col min="12298" max="12298" width="11.125" style="352" customWidth="1"/>
    <col min="12299" max="12299" width="12.75" style="352" customWidth="1"/>
    <col min="12300" max="12542" width="9" style="352"/>
    <col min="12543" max="12543" width="32.375" style="352" customWidth="1"/>
    <col min="12544" max="12545" width="14.125" style="352" customWidth="1"/>
    <col min="12546" max="12546" width="9" style="352" customWidth="1"/>
    <col min="12547" max="12547" width="14" style="352" customWidth="1"/>
    <col min="12548" max="12548" width="10.875" style="352" customWidth="1"/>
    <col min="12549" max="12549" width="25.625" style="352" customWidth="1"/>
    <col min="12550" max="12550" width="14.125" style="352" customWidth="1"/>
    <col min="12551" max="12551" width="9" style="352" hidden="1" customWidth="1"/>
    <col min="12552" max="12552" width="14.125" style="352" customWidth="1"/>
    <col min="12553" max="12553" width="11.625" style="352" customWidth="1"/>
    <col min="12554" max="12554" width="11.125" style="352" customWidth="1"/>
    <col min="12555" max="12555" width="12.75" style="352" customWidth="1"/>
    <col min="12556" max="12798" width="9" style="352"/>
    <col min="12799" max="12799" width="32.375" style="352" customWidth="1"/>
    <col min="12800" max="12801" width="14.125" style="352" customWidth="1"/>
    <col min="12802" max="12802" width="9" style="352" customWidth="1"/>
    <col min="12803" max="12803" width="14" style="352" customWidth="1"/>
    <col min="12804" max="12804" width="10.875" style="352" customWidth="1"/>
    <col min="12805" max="12805" width="25.625" style="352" customWidth="1"/>
    <col min="12806" max="12806" width="14.125" style="352" customWidth="1"/>
    <col min="12807" max="12807" width="9" style="352" hidden="1" customWidth="1"/>
    <col min="12808" max="12808" width="14.125" style="352" customWidth="1"/>
    <col min="12809" max="12809" width="11.625" style="352" customWidth="1"/>
    <col min="12810" max="12810" width="11.125" style="352" customWidth="1"/>
    <col min="12811" max="12811" width="12.75" style="352" customWidth="1"/>
    <col min="12812" max="13054" width="9" style="352"/>
    <col min="13055" max="13055" width="32.375" style="352" customWidth="1"/>
    <col min="13056" max="13057" width="14.125" style="352" customWidth="1"/>
    <col min="13058" max="13058" width="9" style="352" customWidth="1"/>
    <col min="13059" max="13059" width="14" style="352" customWidth="1"/>
    <col min="13060" max="13060" width="10.875" style="352" customWidth="1"/>
    <col min="13061" max="13061" width="25.625" style="352" customWidth="1"/>
    <col min="13062" max="13062" width="14.125" style="352" customWidth="1"/>
    <col min="13063" max="13063" width="9" style="352" hidden="1" customWidth="1"/>
    <col min="13064" max="13064" width="14.125" style="352" customWidth="1"/>
    <col min="13065" max="13065" width="11.625" style="352" customWidth="1"/>
    <col min="13066" max="13066" width="11.125" style="352" customWidth="1"/>
    <col min="13067" max="13067" width="12.75" style="352" customWidth="1"/>
    <col min="13068" max="13310" width="9" style="352"/>
    <col min="13311" max="13311" width="32.375" style="352" customWidth="1"/>
    <col min="13312" max="13313" width="14.125" style="352" customWidth="1"/>
    <col min="13314" max="13314" width="9" style="352" customWidth="1"/>
    <col min="13315" max="13315" width="14" style="352" customWidth="1"/>
    <col min="13316" max="13316" width="10.875" style="352" customWidth="1"/>
    <col min="13317" max="13317" width="25.625" style="352" customWidth="1"/>
    <col min="13318" max="13318" width="14.125" style="352" customWidth="1"/>
    <col min="13319" max="13319" width="9" style="352" hidden="1" customWidth="1"/>
    <col min="13320" max="13320" width="14.125" style="352" customWidth="1"/>
    <col min="13321" max="13321" width="11.625" style="352" customWidth="1"/>
    <col min="13322" max="13322" width="11.125" style="352" customWidth="1"/>
    <col min="13323" max="13323" width="12.75" style="352" customWidth="1"/>
    <col min="13324" max="13566" width="9" style="352"/>
    <col min="13567" max="13567" width="32.375" style="352" customWidth="1"/>
    <col min="13568" max="13569" width="14.125" style="352" customWidth="1"/>
    <col min="13570" max="13570" width="9" style="352" customWidth="1"/>
    <col min="13571" max="13571" width="14" style="352" customWidth="1"/>
    <col min="13572" max="13572" width="10.875" style="352" customWidth="1"/>
    <col min="13573" max="13573" width="25.625" style="352" customWidth="1"/>
    <col min="13574" max="13574" width="14.125" style="352" customWidth="1"/>
    <col min="13575" max="13575" width="9" style="352" hidden="1" customWidth="1"/>
    <col min="13576" max="13576" width="14.125" style="352" customWidth="1"/>
    <col min="13577" max="13577" width="11.625" style="352" customWidth="1"/>
    <col min="13578" max="13578" width="11.125" style="352" customWidth="1"/>
    <col min="13579" max="13579" width="12.75" style="352" customWidth="1"/>
    <col min="13580" max="13822" width="9" style="352"/>
    <col min="13823" max="13823" width="32.375" style="352" customWidth="1"/>
    <col min="13824" max="13825" width="14.125" style="352" customWidth="1"/>
    <col min="13826" max="13826" width="9" style="352" customWidth="1"/>
    <col min="13827" max="13827" width="14" style="352" customWidth="1"/>
    <col min="13828" max="13828" width="10.875" style="352" customWidth="1"/>
    <col min="13829" max="13829" width="25.625" style="352" customWidth="1"/>
    <col min="13830" max="13830" width="14.125" style="352" customWidth="1"/>
    <col min="13831" max="13831" width="9" style="352" hidden="1" customWidth="1"/>
    <col min="13832" max="13832" width="14.125" style="352" customWidth="1"/>
    <col min="13833" max="13833" width="11.625" style="352" customWidth="1"/>
    <col min="13834" max="13834" width="11.125" style="352" customWidth="1"/>
    <col min="13835" max="13835" width="12.75" style="352" customWidth="1"/>
    <col min="13836" max="14078" width="9" style="352"/>
    <col min="14079" max="14079" width="32.375" style="352" customWidth="1"/>
    <col min="14080" max="14081" width="14.125" style="352" customWidth="1"/>
    <col min="14082" max="14082" width="9" style="352" customWidth="1"/>
    <col min="14083" max="14083" width="14" style="352" customWidth="1"/>
    <col min="14084" max="14084" width="10.875" style="352" customWidth="1"/>
    <col min="14085" max="14085" width="25.625" style="352" customWidth="1"/>
    <col min="14086" max="14086" width="14.125" style="352" customWidth="1"/>
    <col min="14087" max="14087" width="9" style="352" hidden="1" customWidth="1"/>
    <col min="14088" max="14088" width="14.125" style="352" customWidth="1"/>
    <col min="14089" max="14089" width="11.625" style="352" customWidth="1"/>
    <col min="14090" max="14090" width="11.125" style="352" customWidth="1"/>
    <col min="14091" max="14091" width="12.75" style="352" customWidth="1"/>
    <col min="14092" max="14334" width="9" style="352"/>
    <col min="14335" max="14335" width="32.375" style="352" customWidth="1"/>
    <col min="14336" max="14337" width="14.125" style="352" customWidth="1"/>
    <col min="14338" max="14338" width="9" style="352" customWidth="1"/>
    <col min="14339" max="14339" width="14" style="352" customWidth="1"/>
    <col min="14340" max="14340" width="10.875" style="352" customWidth="1"/>
    <col min="14341" max="14341" width="25.625" style="352" customWidth="1"/>
    <col min="14342" max="14342" width="14.125" style="352" customWidth="1"/>
    <col min="14343" max="14343" width="9" style="352" hidden="1" customWidth="1"/>
    <col min="14344" max="14344" width="14.125" style="352" customWidth="1"/>
    <col min="14345" max="14345" width="11.625" style="352" customWidth="1"/>
    <col min="14346" max="14346" width="11.125" style="352" customWidth="1"/>
    <col min="14347" max="14347" width="12.75" style="352" customWidth="1"/>
    <col min="14348" max="14590" width="9" style="352"/>
    <col min="14591" max="14591" width="32.375" style="352" customWidth="1"/>
    <col min="14592" max="14593" width="14.125" style="352" customWidth="1"/>
    <col min="14594" max="14594" width="9" style="352" customWidth="1"/>
    <col min="14595" max="14595" width="14" style="352" customWidth="1"/>
    <col min="14596" max="14596" width="10.875" style="352" customWidth="1"/>
    <col min="14597" max="14597" width="25.625" style="352" customWidth="1"/>
    <col min="14598" max="14598" width="14.125" style="352" customWidth="1"/>
    <col min="14599" max="14599" width="9" style="352" hidden="1" customWidth="1"/>
    <col min="14600" max="14600" width="14.125" style="352" customWidth="1"/>
    <col min="14601" max="14601" width="11.625" style="352" customWidth="1"/>
    <col min="14602" max="14602" width="11.125" style="352" customWidth="1"/>
    <col min="14603" max="14603" width="12.75" style="352" customWidth="1"/>
    <col min="14604" max="14846" width="9" style="352"/>
    <col min="14847" max="14847" width="32.375" style="352" customWidth="1"/>
    <col min="14848" max="14849" width="14.125" style="352" customWidth="1"/>
    <col min="14850" max="14850" width="9" style="352" customWidth="1"/>
    <col min="14851" max="14851" width="14" style="352" customWidth="1"/>
    <col min="14852" max="14852" width="10.875" style="352" customWidth="1"/>
    <col min="14853" max="14853" width="25.625" style="352" customWidth="1"/>
    <col min="14854" max="14854" width="14.125" style="352" customWidth="1"/>
    <col min="14855" max="14855" width="9" style="352" hidden="1" customWidth="1"/>
    <col min="14856" max="14856" width="14.125" style="352" customWidth="1"/>
    <col min="14857" max="14857" width="11.625" style="352" customWidth="1"/>
    <col min="14858" max="14858" width="11.125" style="352" customWidth="1"/>
    <col min="14859" max="14859" width="12.75" style="352" customWidth="1"/>
    <col min="14860" max="15102" width="9" style="352"/>
    <col min="15103" max="15103" width="32.375" style="352" customWidth="1"/>
    <col min="15104" max="15105" width="14.125" style="352" customWidth="1"/>
    <col min="15106" max="15106" width="9" style="352" customWidth="1"/>
    <col min="15107" max="15107" width="14" style="352" customWidth="1"/>
    <col min="15108" max="15108" width="10.875" style="352" customWidth="1"/>
    <col min="15109" max="15109" width="25.625" style="352" customWidth="1"/>
    <col min="15110" max="15110" width="14.125" style="352" customWidth="1"/>
    <col min="15111" max="15111" width="9" style="352" hidden="1" customWidth="1"/>
    <col min="15112" max="15112" width="14.125" style="352" customWidth="1"/>
    <col min="15113" max="15113" width="11.625" style="352" customWidth="1"/>
    <col min="15114" max="15114" width="11.125" style="352" customWidth="1"/>
    <col min="15115" max="15115" width="12.75" style="352" customWidth="1"/>
    <col min="15116" max="15358" width="9" style="352"/>
    <col min="15359" max="15359" width="32.375" style="352" customWidth="1"/>
    <col min="15360" max="15361" width="14.125" style="352" customWidth="1"/>
    <col min="15362" max="15362" width="9" style="352" customWidth="1"/>
    <col min="15363" max="15363" width="14" style="352" customWidth="1"/>
    <col min="15364" max="15364" width="10.875" style="352" customWidth="1"/>
    <col min="15365" max="15365" width="25.625" style="352" customWidth="1"/>
    <col min="15366" max="15366" width="14.125" style="352" customWidth="1"/>
    <col min="15367" max="15367" width="9" style="352" hidden="1" customWidth="1"/>
    <col min="15368" max="15368" width="14.125" style="352" customWidth="1"/>
    <col min="15369" max="15369" width="11.625" style="352" customWidth="1"/>
    <col min="15370" max="15370" width="11.125" style="352" customWidth="1"/>
    <col min="15371" max="15371" width="12.75" style="352" customWidth="1"/>
    <col min="15372" max="15614" width="9" style="352"/>
    <col min="15615" max="15615" width="32.375" style="352" customWidth="1"/>
    <col min="15616" max="15617" width="14.125" style="352" customWidth="1"/>
    <col min="15618" max="15618" width="9" style="352" customWidth="1"/>
    <col min="15619" max="15619" width="14" style="352" customWidth="1"/>
    <col min="15620" max="15620" width="10.875" style="352" customWidth="1"/>
    <col min="15621" max="15621" width="25.625" style="352" customWidth="1"/>
    <col min="15622" max="15622" width="14.125" style="352" customWidth="1"/>
    <col min="15623" max="15623" width="9" style="352" hidden="1" customWidth="1"/>
    <col min="15624" max="15624" width="14.125" style="352" customWidth="1"/>
    <col min="15625" max="15625" width="11.625" style="352" customWidth="1"/>
    <col min="15626" max="15626" width="11.125" style="352" customWidth="1"/>
    <col min="15627" max="15627" width="12.75" style="352" customWidth="1"/>
    <col min="15628" max="15870" width="9" style="352"/>
    <col min="15871" max="15871" width="32.375" style="352" customWidth="1"/>
    <col min="15872" max="15873" width="14.125" style="352" customWidth="1"/>
    <col min="15874" max="15874" width="9" style="352" customWidth="1"/>
    <col min="15875" max="15875" width="14" style="352" customWidth="1"/>
    <col min="15876" max="15876" width="10.875" style="352" customWidth="1"/>
    <col min="15877" max="15877" width="25.625" style="352" customWidth="1"/>
    <col min="15878" max="15878" width="14.125" style="352" customWidth="1"/>
    <col min="15879" max="15879" width="9" style="352" hidden="1" customWidth="1"/>
    <col min="15880" max="15880" width="14.125" style="352" customWidth="1"/>
    <col min="15881" max="15881" width="11.625" style="352" customWidth="1"/>
    <col min="15882" max="15882" width="11.125" style="352" customWidth="1"/>
    <col min="15883" max="15883" width="12.75" style="352" customWidth="1"/>
    <col min="15884" max="16126" width="9" style="352"/>
    <col min="16127" max="16127" width="32.375" style="352" customWidth="1"/>
    <col min="16128" max="16129" width="14.125" style="352" customWidth="1"/>
    <col min="16130" max="16130" width="9" style="352" customWidth="1"/>
    <col min="16131" max="16131" width="14" style="352" customWidth="1"/>
    <col min="16132" max="16132" width="10.875" style="352" customWidth="1"/>
    <col min="16133" max="16133" width="25.625" style="352" customWidth="1"/>
    <col min="16134" max="16134" width="14.125" style="352" customWidth="1"/>
    <col min="16135" max="16135" width="9" style="352" hidden="1" customWidth="1"/>
    <col min="16136" max="16136" width="14.125" style="352" customWidth="1"/>
    <col min="16137" max="16137" width="11.625" style="352" customWidth="1"/>
    <col min="16138" max="16138" width="11.125" style="352" customWidth="1"/>
    <col min="16139" max="16139" width="12.75" style="352" customWidth="1"/>
    <col min="16140" max="16384" width="9" style="352"/>
  </cols>
  <sheetData>
    <row r="1" s="347" customFormat="1" ht="12" customHeight="1" spans="1:9">
      <c r="A1" s="8" t="s">
        <v>201</v>
      </c>
      <c r="I1" s="364"/>
    </row>
    <row r="2" s="299" customFormat="1" ht="21" customHeight="1" spans="1:13">
      <c r="A2" s="308" t="s">
        <v>202</v>
      </c>
      <c r="B2" s="308"/>
      <c r="C2" s="308"/>
      <c r="D2" s="308"/>
      <c r="E2" s="308"/>
      <c r="F2" s="308"/>
      <c r="G2" s="308"/>
      <c r="H2" s="308"/>
      <c r="I2" s="308"/>
      <c r="J2" s="308"/>
      <c r="K2" s="308"/>
      <c r="L2" s="308"/>
      <c r="M2" s="308"/>
    </row>
    <row r="3" s="347" customFormat="1" ht="12" customHeight="1" spans="1:13">
      <c r="A3" s="298"/>
      <c r="B3" s="305"/>
      <c r="C3" s="305"/>
      <c r="D3" s="306"/>
      <c r="E3" s="305"/>
      <c r="F3" s="307"/>
      <c r="G3" s="298"/>
      <c r="H3" s="298"/>
      <c r="I3" s="364"/>
      <c r="J3" s="306"/>
      <c r="M3" s="340" t="s">
        <v>2</v>
      </c>
    </row>
    <row r="4" s="300" customFormat="1" ht="31.05" customHeight="1" spans="1:13">
      <c r="A4" s="309" t="s">
        <v>3</v>
      </c>
      <c r="B4" s="310" t="s">
        <v>99</v>
      </c>
      <c r="C4" s="310" t="s">
        <v>100</v>
      </c>
      <c r="D4" s="311" t="s">
        <v>101</v>
      </c>
      <c r="E4" s="310" t="s">
        <v>102</v>
      </c>
      <c r="F4" s="312" t="s">
        <v>163</v>
      </c>
      <c r="G4" s="313" t="s">
        <v>13</v>
      </c>
      <c r="H4" s="310" t="s">
        <v>103</v>
      </c>
      <c r="I4" s="365" t="s">
        <v>104</v>
      </c>
      <c r="J4" s="310" t="s">
        <v>100</v>
      </c>
      <c r="K4" s="311" t="s">
        <v>203</v>
      </c>
      <c r="L4" s="310" t="s">
        <v>139</v>
      </c>
      <c r="M4" s="341" t="s">
        <v>163</v>
      </c>
    </row>
    <row r="5" s="348" customFormat="1" ht="21" customHeight="1" spans="1:235">
      <c r="A5" s="353" t="s">
        <v>165</v>
      </c>
      <c r="B5" s="315">
        <f>SUM(B6:B14)</f>
        <v>1741672</v>
      </c>
      <c r="C5" s="315">
        <f>SUM(C6:C14)</f>
        <v>2418767</v>
      </c>
      <c r="D5" s="354">
        <f t="shared" ref="D5:D13" si="0">+E5/B5*100</f>
        <v>38.8761488960034</v>
      </c>
      <c r="E5" s="315">
        <f t="shared" ref="E5:E13" si="1">+C5-B5</f>
        <v>677095</v>
      </c>
      <c r="F5" s="355"/>
      <c r="G5" s="318" t="s">
        <v>167</v>
      </c>
      <c r="H5" s="315">
        <v>230</v>
      </c>
      <c r="I5" s="366"/>
      <c r="J5" s="315">
        <v>161</v>
      </c>
      <c r="K5" s="354">
        <v>-30</v>
      </c>
      <c r="L5" s="367">
        <v>-69</v>
      </c>
      <c r="M5" s="368"/>
      <c r="N5" s="298"/>
      <c r="O5" s="298"/>
      <c r="P5" s="298"/>
      <c r="Q5" s="298"/>
      <c r="R5" s="298"/>
      <c r="S5" s="298"/>
      <c r="T5" s="298"/>
      <c r="U5" s="298"/>
      <c r="V5" s="298"/>
      <c r="W5" s="298"/>
      <c r="X5" s="298"/>
      <c r="Y5" s="298"/>
      <c r="Z5" s="298"/>
      <c r="AA5" s="298"/>
      <c r="AB5" s="298"/>
      <c r="AC5" s="298"/>
      <c r="AD5" s="298"/>
      <c r="AE5" s="298"/>
      <c r="AF5" s="298"/>
      <c r="AG5" s="298"/>
      <c r="AH5" s="298"/>
      <c r="AI5" s="298"/>
      <c r="AJ5" s="298"/>
      <c r="AK5" s="298"/>
      <c r="AL5" s="298"/>
      <c r="AM5" s="298"/>
      <c r="AN5" s="298"/>
      <c r="AO5" s="298"/>
      <c r="AP5" s="298"/>
      <c r="AQ5" s="298"/>
      <c r="AR5" s="298"/>
      <c r="AS5" s="298"/>
      <c r="AT5" s="298"/>
      <c r="AU5" s="298"/>
      <c r="AV5" s="298"/>
      <c r="AW5" s="298"/>
      <c r="AX5" s="298"/>
      <c r="AY5" s="298"/>
      <c r="AZ5" s="298"/>
      <c r="BA5" s="298"/>
      <c r="BB5" s="298"/>
      <c r="BC5" s="298"/>
      <c r="BD5" s="298"/>
      <c r="BE5" s="298"/>
      <c r="BF5" s="298"/>
      <c r="BG5" s="298"/>
      <c r="BH5" s="298"/>
      <c r="BI5" s="298"/>
      <c r="BJ5" s="298"/>
      <c r="BK5" s="298"/>
      <c r="BL5" s="298"/>
      <c r="BM5" s="298"/>
      <c r="BN5" s="298"/>
      <c r="BO5" s="298"/>
      <c r="BP5" s="298"/>
      <c r="BQ5" s="298"/>
      <c r="BR5" s="298"/>
      <c r="BS5" s="298"/>
      <c r="BT5" s="298"/>
      <c r="BU5" s="298"/>
      <c r="BV5" s="298"/>
      <c r="BW5" s="298"/>
      <c r="BX5" s="298"/>
      <c r="BY5" s="298"/>
      <c r="BZ5" s="298"/>
      <c r="CA5" s="298"/>
      <c r="CB5" s="298"/>
      <c r="CC5" s="298"/>
      <c r="CD5" s="298"/>
      <c r="CE5" s="298"/>
      <c r="CF5" s="298"/>
      <c r="CG5" s="298"/>
      <c r="CH5" s="298"/>
      <c r="CI5" s="298"/>
      <c r="CJ5" s="298"/>
      <c r="CK5" s="298"/>
      <c r="CL5" s="298"/>
      <c r="CM5" s="298"/>
      <c r="CN5" s="298"/>
      <c r="CO5" s="298"/>
      <c r="CP5" s="298"/>
      <c r="CQ5" s="298"/>
      <c r="CR5" s="298"/>
      <c r="CS5" s="298"/>
      <c r="CT5" s="298"/>
      <c r="CU5" s="298"/>
      <c r="CV5" s="298"/>
      <c r="CW5" s="298"/>
      <c r="CX5" s="298"/>
      <c r="CY5" s="298"/>
      <c r="CZ5" s="298"/>
      <c r="DA5" s="298"/>
      <c r="DB5" s="298"/>
      <c r="DC5" s="298"/>
      <c r="DD5" s="298"/>
      <c r="DE5" s="298"/>
      <c r="DF5" s="298"/>
      <c r="DG5" s="298"/>
      <c r="DH5" s="298"/>
      <c r="DI5" s="298"/>
      <c r="DJ5" s="298"/>
      <c r="DK5" s="298"/>
      <c r="DL5" s="298"/>
      <c r="DM5" s="298"/>
      <c r="DN5" s="298"/>
      <c r="DO5" s="298"/>
      <c r="DP5" s="298"/>
      <c r="DQ5" s="298"/>
      <c r="DR5" s="298"/>
      <c r="DS5" s="298"/>
      <c r="DT5" s="298"/>
      <c r="DU5" s="298"/>
      <c r="DV5" s="298"/>
      <c r="DW5" s="298"/>
      <c r="DX5" s="298"/>
      <c r="DY5" s="298"/>
      <c r="DZ5" s="298"/>
      <c r="EA5" s="298"/>
      <c r="EB5" s="298"/>
      <c r="EC5" s="298"/>
      <c r="ED5" s="298"/>
      <c r="EE5" s="298"/>
      <c r="EF5" s="298"/>
      <c r="EG5" s="298"/>
      <c r="EH5" s="298"/>
      <c r="EI5" s="298"/>
      <c r="EJ5" s="298"/>
      <c r="EK5" s="298"/>
      <c r="EL5" s="298"/>
      <c r="EM5" s="298"/>
      <c r="EN5" s="298"/>
      <c r="EO5" s="298"/>
      <c r="EP5" s="298"/>
      <c r="EQ5" s="298"/>
      <c r="ER5" s="298"/>
      <c r="ES5" s="298"/>
      <c r="ET5" s="298"/>
      <c r="EU5" s="298"/>
      <c r="EV5" s="298"/>
      <c r="EW5" s="298"/>
      <c r="EX5" s="298"/>
      <c r="EY5" s="298"/>
      <c r="EZ5" s="298"/>
      <c r="FA5" s="298"/>
      <c r="FB5" s="298"/>
      <c r="FC5" s="298"/>
      <c r="FD5" s="298"/>
      <c r="FE5" s="298"/>
      <c r="FF5" s="298"/>
      <c r="FG5" s="298"/>
      <c r="FH5" s="298"/>
      <c r="FI5" s="298"/>
      <c r="FJ5" s="298"/>
      <c r="FK5" s="298"/>
      <c r="FL5" s="298"/>
      <c r="FM5" s="298"/>
      <c r="FN5" s="298"/>
      <c r="FO5" s="298"/>
      <c r="FP5" s="298"/>
      <c r="FQ5" s="298"/>
      <c r="FR5" s="298"/>
      <c r="FS5" s="298"/>
      <c r="FT5" s="298"/>
      <c r="FU5" s="298"/>
      <c r="FV5" s="298"/>
      <c r="FW5" s="298"/>
      <c r="FX5" s="298"/>
      <c r="FY5" s="298"/>
      <c r="FZ5" s="298"/>
      <c r="GA5" s="298"/>
      <c r="GB5" s="298"/>
      <c r="GC5" s="298"/>
      <c r="GD5" s="298"/>
      <c r="GE5" s="298"/>
      <c r="GF5" s="298"/>
      <c r="GG5" s="298"/>
      <c r="GH5" s="298"/>
      <c r="GI5" s="298"/>
      <c r="GJ5" s="298"/>
      <c r="GK5" s="298"/>
      <c r="GL5" s="298"/>
      <c r="GM5" s="298"/>
      <c r="GN5" s="298"/>
      <c r="GO5" s="298"/>
      <c r="GP5" s="298"/>
      <c r="GQ5" s="298"/>
      <c r="GR5" s="298"/>
      <c r="GS5" s="298"/>
      <c r="GT5" s="298"/>
      <c r="GU5" s="298"/>
      <c r="GV5" s="298"/>
      <c r="GW5" s="298"/>
      <c r="GX5" s="298"/>
      <c r="GY5" s="298"/>
      <c r="GZ5" s="298"/>
      <c r="HA5" s="298"/>
      <c r="HB5" s="298"/>
      <c r="HC5" s="298"/>
      <c r="HD5" s="298"/>
      <c r="HE5" s="298"/>
      <c r="HF5" s="298"/>
      <c r="HG5" s="298"/>
      <c r="HH5" s="298"/>
      <c r="HI5" s="298"/>
      <c r="HJ5" s="298"/>
      <c r="HK5" s="298"/>
      <c r="HL5" s="298"/>
      <c r="HM5" s="298"/>
      <c r="HN5" s="298"/>
      <c r="HO5" s="298"/>
      <c r="HP5" s="298"/>
      <c r="HQ5" s="298"/>
      <c r="HR5" s="298"/>
      <c r="HS5" s="298"/>
      <c r="HT5" s="298"/>
      <c r="HU5" s="298"/>
      <c r="HV5" s="298"/>
      <c r="HW5" s="298"/>
      <c r="HX5" s="298"/>
      <c r="HY5" s="298"/>
      <c r="HZ5" s="298"/>
      <c r="IA5" s="298"/>
    </row>
    <row r="6" s="348" customFormat="1" ht="21" customHeight="1" spans="1:235">
      <c r="A6" s="319" t="s">
        <v>169</v>
      </c>
      <c r="B6" s="315">
        <v>1544079</v>
      </c>
      <c r="C6" s="315">
        <v>2258206</v>
      </c>
      <c r="D6" s="354">
        <f t="shared" si="0"/>
        <v>46.2493823178736</v>
      </c>
      <c r="E6" s="315">
        <f t="shared" si="1"/>
        <v>714127</v>
      </c>
      <c r="F6" s="356" t="s">
        <v>204</v>
      </c>
      <c r="G6" s="318" t="s">
        <v>170</v>
      </c>
      <c r="H6" s="315">
        <v>1511</v>
      </c>
      <c r="I6" s="366"/>
      <c r="J6" s="315">
        <v>2378</v>
      </c>
      <c r="K6" s="354">
        <v>57.4</v>
      </c>
      <c r="L6" s="367">
        <v>867</v>
      </c>
      <c r="M6" s="369" t="s">
        <v>205</v>
      </c>
      <c r="N6" s="298"/>
      <c r="O6" s="298"/>
      <c r="P6" s="298"/>
      <c r="Q6" s="298"/>
      <c r="R6" s="298"/>
      <c r="S6" s="298"/>
      <c r="T6" s="298"/>
      <c r="U6" s="298"/>
      <c r="V6" s="298"/>
      <c r="W6" s="298"/>
      <c r="X6" s="298"/>
      <c r="Y6" s="298"/>
      <c r="Z6" s="298"/>
      <c r="AA6" s="298"/>
      <c r="AB6" s="298"/>
      <c r="AC6" s="298"/>
      <c r="AD6" s="298"/>
      <c r="AE6" s="298"/>
      <c r="AF6" s="298"/>
      <c r="AG6" s="298"/>
      <c r="AH6" s="298"/>
      <c r="AI6" s="298"/>
      <c r="AJ6" s="298"/>
      <c r="AK6" s="298"/>
      <c r="AL6" s="298"/>
      <c r="AM6" s="298"/>
      <c r="AN6" s="298"/>
      <c r="AO6" s="298"/>
      <c r="AP6" s="298"/>
      <c r="AQ6" s="298"/>
      <c r="AR6" s="298"/>
      <c r="AS6" s="298"/>
      <c r="AT6" s="298"/>
      <c r="AU6" s="298"/>
      <c r="AV6" s="298"/>
      <c r="AW6" s="298"/>
      <c r="AX6" s="298"/>
      <c r="AY6" s="298"/>
      <c r="AZ6" s="298"/>
      <c r="BA6" s="298"/>
      <c r="BB6" s="298"/>
      <c r="BC6" s="298"/>
      <c r="BD6" s="298"/>
      <c r="BE6" s="298"/>
      <c r="BF6" s="298"/>
      <c r="BG6" s="298"/>
      <c r="BH6" s="298"/>
      <c r="BI6" s="298"/>
      <c r="BJ6" s="298"/>
      <c r="BK6" s="298"/>
      <c r="BL6" s="298"/>
      <c r="BM6" s="298"/>
      <c r="BN6" s="298"/>
      <c r="BO6" s="298"/>
      <c r="BP6" s="298"/>
      <c r="BQ6" s="298"/>
      <c r="BR6" s="298"/>
      <c r="BS6" s="298"/>
      <c r="BT6" s="298"/>
      <c r="BU6" s="298"/>
      <c r="BV6" s="298"/>
      <c r="BW6" s="298"/>
      <c r="BX6" s="298"/>
      <c r="BY6" s="298"/>
      <c r="BZ6" s="298"/>
      <c r="CA6" s="298"/>
      <c r="CB6" s="298"/>
      <c r="CC6" s="298"/>
      <c r="CD6" s="298"/>
      <c r="CE6" s="298"/>
      <c r="CF6" s="298"/>
      <c r="CG6" s="298"/>
      <c r="CH6" s="298"/>
      <c r="CI6" s="298"/>
      <c r="CJ6" s="298"/>
      <c r="CK6" s="298"/>
      <c r="CL6" s="298"/>
      <c r="CM6" s="298"/>
      <c r="CN6" s="298"/>
      <c r="CO6" s="298"/>
      <c r="CP6" s="298"/>
      <c r="CQ6" s="298"/>
      <c r="CR6" s="298"/>
      <c r="CS6" s="298"/>
      <c r="CT6" s="298"/>
      <c r="CU6" s="298"/>
      <c r="CV6" s="298"/>
      <c r="CW6" s="298"/>
      <c r="CX6" s="298"/>
      <c r="CY6" s="298"/>
      <c r="CZ6" s="298"/>
      <c r="DA6" s="298"/>
      <c r="DB6" s="298"/>
      <c r="DC6" s="298"/>
      <c r="DD6" s="298"/>
      <c r="DE6" s="298"/>
      <c r="DF6" s="298"/>
      <c r="DG6" s="298"/>
      <c r="DH6" s="298"/>
      <c r="DI6" s="298"/>
      <c r="DJ6" s="298"/>
      <c r="DK6" s="298"/>
      <c r="DL6" s="298"/>
      <c r="DM6" s="298"/>
      <c r="DN6" s="298"/>
      <c r="DO6" s="298"/>
      <c r="DP6" s="298"/>
      <c r="DQ6" s="298"/>
      <c r="DR6" s="298"/>
      <c r="DS6" s="298"/>
      <c r="DT6" s="298"/>
      <c r="DU6" s="298"/>
      <c r="DV6" s="298"/>
      <c r="DW6" s="298"/>
      <c r="DX6" s="298"/>
      <c r="DY6" s="298"/>
      <c r="DZ6" s="298"/>
      <c r="EA6" s="298"/>
      <c r="EB6" s="298"/>
      <c r="EC6" s="298"/>
      <c r="ED6" s="298"/>
      <c r="EE6" s="298"/>
      <c r="EF6" s="298"/>
      <c r="EG6" s="298"/>
      <c r="EH6" s="298"/>
      <c r="EI6" s="298"/>
      <c r="EJ6" s="298"/>
      <c r="EK6" s="298"/>
      <c r="EL6" s="298"/>
      <c r="EM6" s="298"/>
      <c r="EN6" s="298"/>
      <c r="EO6" s="298"/>
      <c r="EP6" s="298"/>
      <c r="EQ6" s="298"/>
      <c r="ER6" s="298"/>
      <c r="ES6" s="298"/>
      <c r="ET6" s="298"/>
      <c r="EU6" s="298"/>
      <c r="EV6" s="298"/>
      <c r="EW6" s="298"/>
      <c r="EX6" s="298"/>
      <c r="EY6" s="298"/>
      <c r="EZ6" s="298"/>
      <c r="FA6" s="298"/>
      <c r="FB6" s="298"/>
      <c r="FC6" s="298"/>
      <c r="FD6" s="298"/>
      <c r="FE6" s="298"/>
      <c r="FF6" s="298"/>
      <c r="FG6" s="298"/>
      <c r="FH6" s="298"/>
      <c r="FI6" s="298"/>
      <c r="FJ6" s="298"/>
      <c r="FK6" s="298"/>
      <c r="FL6" s="298"/>
      <c r="FM6" s="298"/>
      <c r="FN6" s="298"/>
      <c r="FO6" s="298"/>
      <c r="FP6" s="298"/>
      <c r="FQ6" s="298"/>
      <c r="FR6" s="298"/>
      <c r="FS6" s="298"/>
      <c r="FT6" s="298"/>
      <c r="FU6" s="298"/>
      <c r="FV6" s="298"/>
      <c r="FW6" s="298"/>
      <c r="FX6" s="298"/>
      <c r="FY6" s="298"/>
      <c r="FZ6" s="298"/>
      <c r="GA6" s="298"/>
      <c r="GB6" s="298"/>
      <c r="GC6" s="298"/>
      <c r="GD6" s="298"/>
      <c r="GE6" s="298"/>
      <c r="GF6" s="298"/>
      <c r="GG6" s="298"/>
      <c r="GH6" s="298"/>
      <c r="GI6" s="298"/>
      <c r="GJ6" s="298"/>
      <c r="GK6" s="298"/>
      <c r="GL6" s="298"/>
      <c r="GM6" s="298"/>
      <c r="GN6" s="298"/>
      <c r="GO6" s="298"/>
      <c r="GP6" s="298"/>
      <c r="GQ6" s="298"/>
      <c r="GR6" s="298"/>
      <c r="GS6" s="298"/>
      <c r="GT6" s="298"/>
      <c r="GU6" s="298"/>
      <c r="GV6" s="298"/>
      <c r="GW6" s="298"/>
      <c r="GX6" s="298"/>
      <c r="GY6" s="298"/>
      <c r="GZ6" s="298"/>
      <c r="HA6" s="298"/>
      <c r="HB6" s="298"/>
      <c r="HC6" s="298"/>
      <c r="HD6" s="298"/>
      <c r="HE6" s="298"/>
      <c r="HF6" s="298"/>
      <c r="HG6" s="298"/>
      <c r="HH6" s="298"/>
      <c r="HI6" s="298"/>
      <c r="HJ6" s="298"/>
      <c r="HK6" s="298"/>
      <c r="HL6" s="298"/>
      <c r="HM6" s="298"/>
      <c r="HN6" s="298"/>
      <c r="HO6" s="298"/>
      <c r="HP6" s="298"/>
      <c r="HQ6" s="298"/>
      <c r="HR6" s="298"/>
      <c r="HS6" s="298"/>
      <c r="HT6" s="298"/>
      <c r="HU6" s="298"/>
      <c r="HV6" s="298"/>
      <c r="HW6" s="298"/>
      <c r="HX6" s="298"/>
      <c r="HY6" s="298"/>
      <c r="HZ6" s="298"/>
      <c r="IA6" s="298"/>
    </row>
    <row r="7" s="348" customFormat="1" ht="21" customHeight="1" spans="1:235">
      <c r="A7" s="357" t="s">
        <v>206</v>
      </c>
      <c r="B7" s="315">
        <v>12183</v>
      </c>
      <c r="C7" s="315">
        <v>19600</v>
      </c>
      <c r="D7" s="354">
        <f t="shared" si="0"/>
        <v>60.8799146351473</v>
      </c>
      <c r="E7" s="315">
        <f t="shared" si="1"/>
        <v>7417</v>
      </c>
      <c r="F7" s="356"/>
      <c r="G7" s="318" t="s">
        <v>207</v>
      </c>
      <c r="H7" s="315"/>
      <c r="I7" s="366"/>
      <c r="J7" s="327"/>
      <c r="K7" s="354"/>
      <c r="L7" s="367"/>
      <c r="M7" s="369"/>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c r="AP7" s="298"/>
      <c r="AQ7" s="298"/>
      <c r="AR7" s="298"/>
      <c r="AS7" s="298"/>
      <c r="AT7" s="298"/>
      <c r="AU7" s="298"/>
      <c r="AV7" s="298"/>
      <c r="AW7" s="298"/>
      <c r="AX7" s="298"/>
      <c r="AY7" s="298"/>
      <c r="AZ7" s="298"/>
      <c r="BA7" s="298"/>
      <c r="BB7" s="298"/>
      <c r="BC7" s="298"/>
      <c r="BD7" s="298"/>
      <c r="BE7" s="298"/>
      <c r="BF7" s="298"/>
      <c r="BG7" s="298"/>
      <c r="BH7" s="298"/>
      <c r="BI7" s="298"/>
      <c r="BJ7" s="298"/>
      <c r="BK7" s="298"/>
      <c r="BL7" s="298"/>
      <c r="BM7" s="298"/>
      <c r="BN7" s="298"/>
      <c r="BO7" s="298"/>
      <c r="BP7" s="298"/>
      <c r="BQ7" s="298"/>
      <c r="BR7" s="298"/>
      <c r="BS7" s="298"/>
      <c r="BT7" s="298"/>
      <c r="BU7" s="298"/>
      <c r="BV7" s="298"/>
      <c r="BW7" s="298"/>
      <c r="BX7" s="298"/>
      <c r="BY7" s="298"/>
      <c r="BZ7" s="298"/>
      <c r="CA7" s="298"/>
      <c r="CB7" s="298"/>
      <c r="CC7" s="298"/>
      <c r="CD7" s="298"/>
      <c r="CE7" s="298"/>
      <c r="CF7" s="298"/>
      <c r="CG7" s="298"/>
      <c r="CH7" s="298"/>
      <c r="CI7" s="298"/>
      <c r="CJ7" s="298"/>
      <c r="CK7" s="298"/>
      <c r="CL7" s="298"/>
      <c r="CM7" s="298"/>
      <c r="CN7" s="298"/>
      <c r="CO7" s="298"/>
      <c r="CP7" s="298"/>
      <c r="CQ7" s="298"/>
      <c r="CR7" s="298"/>
      <c r="CS7" s="298"/>
      <c r="CT7" s="298"/>
      <c r="CU7" s="298"/>
      <c r="CV7" s="298"/>
      <c r="CW7" s="298"/>
      <c r="CX7" s="298"/>
      <c r="CY7" s="298"/>
      <c r="CZ7" s="298"/>
      <c r="DA7" s="298"/>
      <c r="DB7" s="298"/>
      <c r="DC7" s="298"/>
      <c r="DD7" s="298"/>
      <c r="DE7" s="298"/>
      <c r="DF7" s="298"/>
      <c r="DG7" s="298"/>
      <c r="DH7" s="298"/>
      <c r="DI7" s="298"/>
      <c r="DJ7" s="298"/>
      <c r="DK7" s="298"/>
      <c r="DL7" s="298"/>
      <c r="DM7" s="298"/>
      <c r="DN7" s="298"/>
      <c r="DO7" s="298"/>
      <c r="DP7" s="298"/>
      <c r="DQ7" s="298"/>
      <c r="DR7" s="298"/>
      <c r="DS7" s="298"/>
      <c r="DT7" s="298"/>
      <c r="DU7" s="298"/>
      <c r="DV7" s="298"/>
      <c r="DW7" s="298"/>
      <c r="DX7" s="298"/>
      <c r="DY7" s="298"/>
      <c r="DZ7" s="298"/>
      <c r="EA7" s="298"/>
      <c r="EB7" s="298"/>
      <c r="EC7" s="298"/>
      <c r="ED7" s="298"/>
      <c r="EE7" s="298"/>
      <c r="EF7" s="298"/>
      <c r="EG7" s="298"/>
      <c r="EH7" s="298"/>
      <c r="EI7" s="298"/>
      <c r="EJ7" s="298"/>
      <c r="EK7" s="298"/>
      <c r="EL7" s="298"/>
      <c r="EM7" s="298"/>
      <c r="EN7" s="298"/>
      <c r="EO7" s="298"/>
      <c r="EP7" s="298"/>
      <c r="EQ7" s="298"/>
      <c r="ER7" s="298"/>
      <c r="ES7" s="298"/>
      <c r="ET7" s="298"/>
      <c r="EU7" s="298"/>
      <c r="EV7" s="298"/>
      <c r="EW7" s="298"/>
      <c r="EX7" s="298"/>
      <c r="EY7" s="298"/>
      <c r="EZ7" s="298"/>
      <c r="FA7" s="298"/>
      <c r="FB7" s="298"/>
      <c r="FC7" s="298"/>
      <c r="FD7" s="298"/>
      <c r="FE7" s="298"/>
      <c r="FF7" s="298"/>
      <c r="FG7" s="298"/>
      <c r="FH7" s="298"/>
      <c r="FI7" s="298"/>
      <c r="FJ7" s="298"/>
      <c r="FK7" s="298"/>
      <c r="FL7" s="298"/>
      <c r="FM7" s="298"/>
      <c r="FN7" s="298"/>
      <c r="FO7" s="298"/>
      <c r="FP7" s="298"/>
      <c r="FQ7" s="298"/>
      <c r="FR7" s="298"/>
      <c r="FS7" s="298"/>
      <c r="FT7" s="298"/>
      <c r="FU7" s="298"/>
      <c r="FV7" s="298"/>
      <c r="FW7" s="298"/>
      <c r="FX7" s="298"/>
      <c r="FY7" s="298"/>
      <c r="FZ7" s="298"/>
      <c r="GA7" s="298"/>
      <c r="GB7" s="298"/>
      <c r="GC7" s="298"/>
      <c r="GD7" s="298"/>
      <c r="GE7" s="298"/>
      <c r="GF7" s="298"/>
      <c r="GG7" s="298"/>
      <c r="GH7" s="298"/>
      <c r="GI7" s="298"/>
      <c r="GJ7" s="298"/>
      <c r="GK7" s="298"/>
      <c r="GL7" s="298"/>
      <c r="GM7" s="298"/>
      <c r="GN7" s="298"/>
      <c r="GO7" s="298"/>
      <c r="GP7" s="298"/>
      <c r="GQ7" s="298"/>
      <c r="GR7" s="298"/>
      <c r="GS7" s="298"/>
      <c r="GT7" s="298"/>
      <c r="GU7" s="298"/>
      <c r="GV7" s="298"/>
      <c r="GW7" s="298"/>
      <c r="GX7" s="298"/>
      <c r="GY7" s="298"/>
      <c r="GZ7" s="298"/>
      <c r="HA7" s="298"/>
      <c r="HB7" s="298"/>
      <c r="HC7" s="298"/>
      <c r="HD7" s="298"/>
      <c r="HE7" s="298"/>
      <c r="HF7" s="298"/>
      <c r="HG7" s="298"/>
      <c r="HH7" s="298"/>
      <c r="HI7" s="298"/>
      <c r="HJ7" s="298"/>
      <c r="HK7" s="298"/>
      <c r="HL7" s="298"/>
      <c r="HM7" s="298"/>
      <c r="HN7" s="298"/>
      <c r="HO7" s="298"/>
      <c r="HP7" s="298"/>
      <c r="HQ7" s="298"/>
      <c r="HR7" s="298"/>
      <c r="HS7" s="298"/>
      <c r="HT7" s="298"/>
      <c r="HU7" s="298"/>
      <c r="HV7" s="298"/>
      <c r="HW7" s="298"/>
      <c r="HX7" s="298"/>
      <c r="HY7" s="298"/>
      <c r="HZ7" s="298"/>
      <c r="IA7" s="298"/>
    </row>
    <row r="8" s="348" customFormat="1" ht="21" customHeight="1" spans="1:235">
      <c r="A8" s="357" t="s">
        <v>208</v>
      </c>
      <c r="B8" s="315">
        <v>1044</v>
      </c>
      <c r="C8" s="315">
        <v>1340</v>
      </c>
      <c r="D8" s="354">
        <f t="shared" si="0"/>
        <v>28.3524904214559</v>
      </c>
      <c r="E8" s="315">
        <f t="shared" si="1"/>
        <v>296</v>
      </c>
      <c r="F8" s="356"/>
      <c r="G8" s="318" t="s">
        <v>209</v>
      </c>
      <c r="H8" s="315">
        <v>854320</v>
      </c>
      <c r="I8" s="366"/>
      <c r="J8" s="315">
        <v>1674685</v>
      </c>
      <c r="K8" s="354">
        <f>+L8/H8*100</f>
        <v>96.0254939601086</v>
      </c>
      <c r="L8" s="342">
        <f>+J8-H8</f>
        <v>820365</v>
      </c>
      <c r="M8" s="369"/>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c r="AN8" s="298"/>
      <c r="AO8" s="298"/>
      <c r="AP8" s="298"/>
      <c r="AQ8" s="298"/>
      <c r="AR8" s="298"/>
      <c r="AS8" s="298"/>
      <c r="AT8" s="298"/>
      <c r="AU8" s="298"/>
      <c r="AV8" s="298"/>
      <c r="AW8" s="298"/>
      <c r="AX8" s="298"/>
      <c r="AY8" s="298"/>
      <c r="AZ8" s="298"/>
      <c r="BA8" s="298"/>
      <c r="BB8" s="298"/>
      <c r="BC8" s="298"/>
      <c r="BD8" s="298"/>
      <c r="BE8" s="298"/>
      <c r="BF8" s="298"/>
      <c r="BG8" s="298"/>
      <c r="BH8" s="298"/>
      <c r="BI8" s="298"/>
      <c r="BJ8" s="298"/>
      <c r="BK8" s="298"/>
      <c r="BL8" s="298"/>
      <c r="BM8" s="298"/>
      <c r="BN8" s="298"/>
      <c r="BO8" s="298"/>
      <c r="BP8" s="298"/>
      <c r="BQ8" s="298"/>
      <c r="BR8" s="298"/>
      <c r="BS8" s="298"/>
      <c r="BT8" s="298"/>
      <c r="BU8" s="298"/>
      <c r="BV8" s="298"/>
      <c r="BW8" s="298"/>
      <c r="BX8" s="298"/>
      <c r="BY8" s="298"/>
      <c r="BZ8" s="298"/>
      <c r="CA8" s="298"/>
      <c r="CB8" s="298"/>
      <c r="CC8" s="298"/>
      <c r="CD8" s="298"/>
      <c r="CE8" s="298"/>
      <c r="CF8" s="298"/>
      <c r="CG8" s="298"/>
      <c r="CH8" s="298"/>
      <c r="CI8" s="298"/>
      <c r="CJ8" s="298"/>
      <c r="CK8" s="298"/>
      <c r="CL8" s="298"/>
      <c r="CM8" s="298"/>
      <c r="CN8" s="298"/>
      <c r="CO8" s="298"/>
      <c r="CP8" s="298"/>
      <c r="CQ8" s="298"/>
      <c r="CR8" s="298"/>
      <c r="CS8" s="298"/>
      <c r="CT8" s="298"/>
      <c r="CU8" s="298"/>
      <c r="CV8" s="298"/>
      <c r="CW8" s="298"/>
      <c r="CX8" s="298"/>
      <c r="CY8" s="298"/>
      <c r="CZ8" s="298"/>
      <c r="DA8" s="298"/>
      <c r="DB8" s="298"/>
      <c r="DC8" s="298"/>
      <c r="DD8" s="298"/>
      <c r="DE8" s="298"/>
      <c r="DF8" s="298"/>
      <c r="DG8" s="298"/>
      <c r="DH8" s="298"/>
      <c r="DI8" s="298"/>
      <c r="DJ8" s="298"/>
      <c r="DK8" s="298"/>
      <c r="DL8" s="298"/>
      <c r="DM8" s="298"/>
      <c r="DN8" s="298"/>
      <c r="DO8" s="298"/>
      <c r="DP8" s="298"/>
      <c r="DQ8" s="298"/>
      <c r="DR8" s="298"/>
      <c r="DS8" s="298"/>
      <c r="DT8" s="298"/>
      <c r="DU8" s="298"/>
      <c r="DV8" s="298"/>
      <c r="DW8" s="298"/>
      <c r="DX8" s="298"/>
      <c r="DY8" s="298"/>
      <c r="DZ8" s="298"/>
      <c r="EA8" s="298"/>
      <c r="EB8" s="298"/>
      <c r="EC8" s="298"/>
      <c r="ED8" s="298"/>
      <c r="EE8" s="298"/>
      <c r="EF8" s="298"/>
      <c r="EG8" s="298"/>
      <c r="EH8" s="298"/>
      <c r="EI8" s="298"/>
      <c r="EJ8" s="298"/>
      <c r="EK8" s="298"/>
      <c r="EL8" s="298"/>
      <c r="EM8" s="298"/>
      <c r="EN8" s="298"/>
      <c r="EO8" s="298"/>
      <c r="EP8" s="298"/>
      <c r="EQ8" s="298"/>
      <c r="ER8" s="298"/>
      <c r="ES8" s="298"/>
      <c r="ET8" s="298"/>
      <c r="EU8" s="298"/>
      <c r="EV8" s="298"/>
      <c r="EW8" s="298"/>
      <c r="EX8" s="298"/>
      <c r="EY8" s="298"/>
      <c r="EZ8" s="298"/>
      <c r="FA8" s="298"/>
      <c r="FB8" s="298"/>
      <c r="FC8" s="298"/>
      <c r="FD8" s="298"/>
      <c r="FE8" s="298"/>
      <c r="FF8" s="298"/>
      <c r="FG8" s="298"/>
      <c r="FH8" s="298"/>
      <c r="FI8" s="298"/>
      <c r="FJ8" s="298"/>
      <c r="FK8" s="298"/>
      <c r="FL8" s="298"/>
      <c r="FM8" s="298"/>
      <c r="FN8" s="298"/>
      <c r="FO8" s="298"/>
      <c r="FP8" s="298"/>
      <c r="FQ8" s="298"/>
      <c r="FR8" s="298"/>
      <c r="FS8" s="298"/>
      <c r="FT8" s="298"/>
      <c r="FU8" s="298"/>
      <c r="FV8" s="298"/>
      <c r="FW8" s="298"/>
      <c r="FX8" s="298"/>
      <c r="FY8" s="298"/>
      <c r="FZ8" s="298"/>
      <c r="GA8" s="298"/>
      <c r="GB8" s="298"/>
      <c r="GC8" s="298"/>
      <c r="GD8" s="298"/>
      <c r="GE8" s="298"/>
      <c r="GF8" s="298"/>
      <c r="GG8" s="298"/>
      <c r="GH8" s="298"/>
      <c r="GI8" s="298"/>
      <c r="GJ8" s="298"/>
      <c r="GK8" s="298"/>
      <c r="GL8" s="298"/>
      <c r="GM8" s="298"/>
      <c r="GN8" s="298"/>
      <c r="GO8" s="298"/>
      <c r="GP8" s="298"/>
      <c r="GQ8" s="298"/>
      <c r="GR8" s="298"/>
      <c r="GS8" s="298"/>
      <c r="GT8" s="298"/>
      <c r="GU8" s="298"/>
      <c r="GV8" s="298"/>
      <c r="GW8" s="298"/>
      <c r="GX8" s="298"/>
      <c r="GY8" s="298"/>
      <c r="GZ8" s="298"/>
      <c r="HA8" s="298"/>
      <c r="HB8" s="298"/>
      <c r="HC8" s="298"/>
      <c r="HD8" s="298"/>
      <c r="HE8" s="298"/>
      <c r="HF8" s="298"/>
      <c r="HG8" s="298"/>
      <c r="HH8" s="298"/>
      <c r="HI8" s="298"/>
      <c r="HJ8" s="298"/>
      <c r="HK8" s="298"/>
      <c r="HL8" s="298"/>
      <c r="HM8" s="298"/>
      <c r="HN8" s="298"/>
      <c r="HO8" s="298"/>
      <c r="HP8" s="298"/>
      <c r="HQ8" s="298"/>
      <c r="HR8" s="298"/>
      <c r="HS8" s="298"/>
      <c r="HT8" s="298"/>
      <c r="HU8" s="298"/>
      <c r="HV8" s="298"/>
      <c r="HW8" s="298"/>
      <c r="HX8" s="298"/>
      <c r="HY8" s="298"/>
      <c r="HZ8" s="298"/>
      <c r="IA8" s="298"/>
    </row>
    <row r="9" s="348" customFormat="1" ht="21" customHeight="1" spans="1:235">
      <c r="A9" s="357" t="s">
        <v>210</v>
      </c>
      <c r="B9" s="315">
        <v>112459</v>
      </c>
      <c r="C9" s="315">
        <v>76869</v>
      </c>
      <c r="D9" s="354">
        <f t="shared" si="0"/>
        <v>-31.6470891613833</v>
      </c>
      <c r="E9" s="315">
        <f t="shared" si="1"/>
        <v>-35590</v>
      </c>
      <c r="F9" s="356"/>
      <c r="G9" s="318" t="s">
        <v>211</v>
      </c>
      <c r="H9" s="315"/>
      <c r="I9" s="366"/>
      <c r="J9" s="327"/>
      <c r="K9" s="354"/>
      <c r="L9" s="342"/>
      <c r="M9" s="369"/>
      <c r="N9" s="298"/>
      <c r="O9" s="298"/>
      <c r="P9" s="298"/>
      <c r="Q9" s="298"/>
      <c r="R9" s="298"/>
      <c r="S9" s="298"/>
      <c r="T9" s="298"/>
      <c r="U9" s="298"/>
      <c r="V9" s="298"/>
      <c r="W9" s="298"/>
      <c r="X9" s="298"/>
      <c r="Y9" s="298"/>
      <c r="Z9" s="298"/>
      <c r="AA9" s="298"/>
      <c r="AB9" s="298"/>
      <c r="AC9" s="298"/>
      <c r="AD9" s="298"/>
      <c r="AE9" s="298"/>
      <c r="AF9" s="298"/>
      <c r="AG9" s="298"/>
      <c r="AH9" s="298"/>
      <c r="AI9" s="298"/>
      <c r="AJ9" s="298"/>
      <c r="AK9" s="298"/>
      <c r="AL9" s="298"/>
      <c r="AM9" s="298"/>
      <c r="AN9" s="298"/>
      <c r="AO9" s="298"/>
      <c r="AP9" s="298"/>
      <c r="AQ9" s="298"/>
      <c r="AR9" s="298"/>
      <c r="AS9" s="298"/>
      <c r="AT9" s="298"/>
      <c r="AU9" s="298"/>
      <c r="AV9" s="298"/>
      <c r="AW9" s="298"/>
      <c r="AX9" s="298"/>
      <c r="AY9" s="298"/>
      <c r="AZ9" s="298"/>
      <c r="BA9" s="298"/>
      <c r="BB9" s="298"/>
      <c r="BC9" s="298"/>
      <c r="BD9" s="298"/>
      <c r="BE9" s="298"/>
      <c r="BF9" s="298"/>
      <c r="BG9" s="298"/>
      <c r="BH9" s="298"/>
      <c r="BI9" s="298"/>
      <c r="BJ9" s="298"/>
      <c r="BK9" s="298"/>
      <c r="BL9" s="298"/>
      <c r="BM9" s="298"/>
      <c r="BN9" s="298"/>
      <c r="BO9" s="298"/>
      <c r="BP9" s="298"/>
      <c r="BQ9" s="298"/>
      <c r="BR9" s="298"/>
      <c r="BS9" s="298"/>
      <c r="BT9" s="298"/>
      <c r="BU9" s="298"/>
      <c r="BV9" s="298"/>
      <c r="BW9" s="298"/>
      <c r="BX9" s="298"/>
      <c r="BY9" s="298"/>
      <c r="BZ9" s="298"/>
      <c r="CA9" s="298"/>
      <c r="CB9" s="298"/>
      <c r="CC9" s="298"/>
      <c r="CD9" s="298"/>
      <c r="CE9" s="298"/>
      <c r="CF9" s="298"/>
      <c r="CG9" s="298"/>
      <c r="CH9" s="298"/>
      <c r="CI9" s="298"/>
      <c r="CJ9" s="298"/>
      <c r="CK9" s="298"/>
      <c r="CL9" s="298"/>
      <c r="CM9" s="298"/>
      <c r="CN9" s="298"/>
      <c r="CO9" s="298"/>
      <c r="CP9" s="298"/>
      <c r="CQ9" s="298"/>
      <c r="CR9" s="298"/>
      <c r="CS9" s="298"/>
      <c r="CT9" s="298"/>
      <c r="CU9" s="298"/>
      <c r="CV9" s="298"/>
      <c r="CW9" s="298"/>
      <c r="CX9" s="298"/>
      <c r="CY9" s="298"/>
      <c r="CZ9" s="298"/>
      <c r="DA9" s="298"/>
      <c r="DB9" s="298"/>
      <c r="DC9" s="298"/>
      <c r="DD9" s="298"/>
      <c r="DE9" s="298"/>
      <c r="DF9" s="298"/>
      <c r="DG9" s="298"/>
      <c r="DH9" s="298"/>
      <c r="DI9" s="298"/>
      <c r="DJ9" s="298"/>
      <c r="DK9" s="298"/>
      <c r="DL9" s="298"/>
      <c r="DM9" s="298"/>
      <c r="DN9" s="298"/>
      <c r="DO9" s="298"/>
      <c r="DP9" s="298"/>
      <c r="DQ9" s="298"/>
      <c r="DR9" s="298"/>
      <c r="DS9" s="298"/>
      <c r="DT9" s="298"/>
      <c r="DU9" s="298"/>
      <c r="DV9" s="298"/>
      <c r="DW9" s="298"/>
      <c r="DX9" s="298"/>
      <c r="DY9" s="298"/>
      <c r="DZ9" s="298"/>
      <c r="EA9" s="298"/>
      <c r="EB9" s="298"/>
      <c r="EC9" s="298"/>
      <c r="ED9" s="298"/>
      <c r="EE9" s="298"/>
      <c r="EF9" s="298"/>
      <c r="EG9" s="298"/>
      <c r="EH9" s="298"/>
      <c r="EI9" s="298"/>
      <c r="EJ9" s="298"/>
      <c r="EK9" s="298"/>
      <c r="EL9" s="298"/>
      <c r="EM9" s="298"/>
      <c r="EN9" s="298"/>
      <c r="EO9" s="298"/>
      <c r="EP9" s="298"/>
      <c r="EQ9" s="298"/>
      <c r="ER9" s="298"/>
      <c r="ES9" s="298"/>
      <c r="ET9" s="298"/>
      <c r="EU9" s="298"/>
      <c r="EV9" s="298"/>
      <c r="EW9" s="298"/>
      <c r="EX9" s="298"/>
      <c r="EY9" s="298"/>
      <c r="EZ9" s="298"/>
      <c r="FA9" s="298"/>
      <c r="FB9" s="298"/>
      <c r="FC9" s="298"/>
      <c r="FD9" s="298"/>
      <c r="FE9" s="298"/>
      <c r="FF9" s="298"/>
      <c r="FG9" s="298"/>
      <c r="FH9" s="298"/>
      <c r="FI9" s="298"/>
      <c r="FJ9" s="298"/>
      <c r="FK9" s="298"/>
      <c r="FL9" s="298"/>
      <c r="FM9" s="298"/>
      <c r="FN9" s="298"/>
      <c r="FO9" s="298"/>
      <c r="FP9" s="298"/>
      <c r="FQ9" s="298"/>
      <c r="FR9" s="298"/>
      <c r="FS9" s="298"/>
      <c r="FT9" s="298"/>
      <c r="FU9" s="298"/>
      <c r="FV9" s="298"/>
      <c r="FW9" s="298"/>
      <c r="FX9" s="298"/>
      <c r="FY9" s="298"/>
      <c r="FZ9" s="298"/>
      <c r="GA9" s="298"/>
      <c r="GB9" s="298"/>
      <c r="GC9" s="298"/>
      <c r="GD9" s="298"/>
      <c r="GE9" s="298"/>
      <c r="GF9" s="298"/>
      <c r="GG9" s="298"/>
      <c r="GH9" s="298"/>
      <c r="GI9" s="298"/>
      <c r="GJ9" s="298"/>
      <c r="GK9" s="298"/>
      <c r="GL9" s="298"/>
      <c r="GM9" s="298"/>
      <c r="GN9" s="298"/>
      <c r="GO9" s="298"/>
      <c r="GP9" s="298"/>
      <c r="GQ9" s="298"/>
      <c r="GR9" s="298"/>
      <c r="GS9" s="298"/>
      <c r="GT9" s="298"/>
      <c r="GU9" s="298"/>
      <c r="GV9" s="298"/>
      <c r="GW9" s="298"/>
      <c r="GX9" s="298"/>
      <c r="GY9" s="298"/>
      <c r="GZ9" s="298"/>
      <c r="HA9" s="298"/>
      <c r="HB9" s="298"/>
      <c r="HC9" s="298"/>
      <c r="HD9" s="298"/>
      <c r="HE9" s="298"/>
      <c r="HF9" s="298"/>
      <c r="HG9" s="298"/>
      <c r="HH9" s="298"/>
      <c r="HI9" s="298"/>
      <c r="HJ9" s="298"/>
      <c r="HK9" s="298"/>
      <c r="HL9" s="298"/>
      <c r="HM9" s="298"/>
      <c r="HN9" s="298"/>
      <c r="HO9" s="298"/>
      <c r="HP9" s="298"/>
      <c r="HQ9" s="298"/>
      <c r="HR9" s="298"/>
      <c r="HS9" s="298"/>
      <c r="HT9" s="298"/>
      <c r="HU9" s="298"/>
      <c r="HV9" s="298"/>
      <c r="HW9" s="298"/>
      <c r="HX9" s="298"/>
      <c r="HY9" s="298"/>
      <c r="HZ9" s="298"/>
      <c r="IA9" s="298"/>
    </row>
    <row r="10" s="348" customFormat="1" ht="21" customHeight="1" spans="1:235">
      <c r="A10" s="357" t="s">
        <v>212</v>
      </c>
      <c r="B10" s="315">
        <v>26531</v>
      </c>
      <c r="C10" s="315">
        <v>8020</v>
      </c>
      <c r="D10" s="354">
        <f t="shared" si="0"/>
        <v>-69.7712110361464</v>
      </c>
      <c r="E10" s="315">
        <f t="shared" si="1"/>
        <v>-18511</v>
      </c>
      <c r="F10" s="356"/>
      <c r="G10" s="318" t="s">
        <v>213</v>
      </c>
      <c r="H10" s="315">
        <v>27000</v>
      </c>
      <c r="I10" s="366"/>
      <c r="J10" s="315">
        <v>10306</v>
      </c>
      <c r="K10" s="354">
        <f>+L10/H10*100</f>
        <v>-61.8296296296296</v>
      </c>
      <c r="L10" s="342">
        <f>+J10-H10</f>
        <v>-16694</v>
      </c>
      <c r="M10" s="369"/>
      <c r="N10" s="298"/>
      <c r="O10" s="298"/>
      <c r="P10" s="298"/>
      <c r="Q10" s="298"/>
      <c r="R10" s="298"/>
      <c r="S10" s="298"/>
      <c r="T10" s="298"/>
      <c r="U10" s="298"/>
      <c r="V10" s="298"/>
      <c r="W10" s="298"/>
      <c r="X10" s="298"/>
      <c r="Y10" s="298"/>
      <c r="Z10" s="298"/>
      <c r="AA10" s="298"/>
      <c r="AB10" s="298"/>
      <c r="AC10" s="298"/>
      <c r="AD10" s="298"/>
      <c r="AE10" s="298"/>
      <c r="AF10" s="298"/>
      <c r="AG10" s="298"/>
      <c r="AH10" s="298"/>
      <c r="AI10" s="298"/>
      <c r="AJ10" s="298"/>
      <c r="AK10" s="298"/>
      <c r="AL10" s="298"/>
      <c r="AM10" s="298"/>
      <c r="AN10" s="298"/>
      <c r="AO10" s="298"/>
      <c r="AP10" s="298"/>
      <c r="AQ10" s="298"/>
      <c r="AR10" s="298"/>
      <c r="AS10" s="298"/>
      <c r="AT10" s="298"/>
      <c r="AU10" s="298"/>
      <c r="AV10" s="298"/>
      <c r="AW10" s="298"/>
      <c r="AX10" s="298"/>
      <c r="AY10" s="298"/>
      <c r="AZ10" s="298"/>
      <c r="BA10" s="298"/>
      <c r="BB10" s="298"/>
      <c r="BC10" s="298"/>
      <c r="BD10" s="298"/>
      <c r="BE10" s="298"/>
      <c r="BF10" s="298"/>
      <c r="BG10" s="298"/>
      <c r="BH10" s="298"/>
      <c r="BI10" s="298"/>
      <c r="BJ10" s="298"/>
      <c r="BK10" s="298"/>
      <c r="BL10" s="298"/>
      <c r="BM10" s="298"/>
      <c r="BN10" s="298"/>
      <c r="BO10" s="298"/>
      <c r="BP10" s="298"/>
      <c r="BQ10" s="298"/>
      <c r="BR10" s="298"/>
      <c r="BS10" s="298"/>
      <c r="BT10" s="298"/>
      <c r="BU10" s="298"/>
      <c r="BV10" s="298"/>
      <c r="BW10" s="298"/>
      <c r="BX10" s="298"/>
      <c r="BY10" s="298"/>
      <c r="BZ10" s="298"/>
      <c r="CA10" s="298"/>
      <c r="CB10" s="298"/>
      <c r="CC10" s="298"/>
      <c r="CD10" s="298"/>
      <c r="CE10" s="298"/>
      <c r="CF10" s="298"/>
      <c r="CG10" s="298"/>
      <c r="CH10" s="298"/>
      <c r="CI10" s="298"/>
      <c r="CJ10" s="298"/>
      <c r="CK10" s="298"/>
      <c r="CL10" s="298"/>
      <c r="CM10" s="298"/>
      <c r="CN10" s="298"/>
      <c r="CO10" s="298"/>
      <c r="CP10" s="298"/>
      <c r="CQ10" s="298"/>
      <c r="CR10" s="298"/>
      <c r="CS10" s="298"/>
      <c r="CT10" s="298"/>
      <c r="CU10" s="298"/>
      <c r="CV10" s="298"/>
      <c r="CW10" s="298"/>
      <c r="CX10" s="298"/>
      <c r="CY10" s="298"/>
      <c r="CZ10" s="298"/>
      <c r="DA10" s="298"/>
      <c r="DB10" s="298"/>
      <c r="DC10" s="298"/>
      <c r="DD10" s="298"/>
      <c r="DE10" s="298"/>
      <c r="DF10" s="298"/>
      <c r="DG10" s="298"/>
      <c r="DH10" s="298"/>
      <c r="DI10" s="298"/>
      <c r="DJ10" s="298"/>
      <c r="DK10" s="298"/>
      <c r="DL10" s="298"/>
      <c r="DM10" s="298"/>
      <c r="DN10" s="298"/>
      <c r="DO10" s="298"/>
      <c r="DP10" s="298"/>
      <c r="DQ10" s="298"/>
      <c r="DR10" s="298"/>
      <c r="DS10" s="298"/>
      <c r="DT10" s="298"/>
      <c r="DU10" s="298"/>
      <c r="DV10" s="298"/>
      <c r="DW10" s="298"/>
      <c r="DX10" s="298"/>
      <c r="DY10" s="298"/>
      <c r="DZ10" s="298"/>
      <c r="EA10" s="298"/>
      <c r="EB10" s="298"/>
      <c r="EC10" s="298"/>
      <c r="ED10" s="298"/>
      <c r="EE10" s="298"/>
      <c r="EF10" s="298"/>
      <c r="EG10" s="298"/>
      <c r="EH10" s="298"/>
      <c r="EI10" s="298"/>
      <c r="EJ10" s="298"/>
      <c r="EK10" s="298"/>
      <c r="EL10" s="298"/>
      <c r="EM10" s="298"/>
      <c r="EN10" s="298"/>
      <c r="EO10" s="298"/>
      <c r="EP10" s="298"/>
      <c r="EQ10" s="298"/>
      <c r="ER10" s="298"/>
      <c r="ES10" s="298"/>
      <c r="ET10" s="298"/>
      <c r="EU10" s="298"/>
      <c r="EV10" s="298"/>
      <c r="EW10" s="298"/>
      <c r="EX10" s="298"/>
      <c r="EY10" s="298"/>
      <c r="EZ10" s="298"/>
      <c r="FA10" s="298"/>
      <c r="FB10" s="298"/>
      <c r="FC10" s="298"/>
      <c r="FD10" s="298"/>
      <c r="FE10" s="298"/>
      <c r="FF10" s="298"/>
      <c r="FG10" s="298"/>
      <c r="FH10" s="298"/>
      <c r="FI10" s="298"/>
      <c r="FJ10" s="298"/>
      <c r="FK10" s="298"/>
      <c r="FL10" s="298"/>
      <c r="FM10" s="298"/>
      <c r="FN10" s="298"/>
      <c r="FO10" s="298"/>
      <c r="FP10" s="298"/>
      <c r="FQ10" s="298"/>
      <c r="FR10" s="298"/>
      <c r="FS10" s="298"/>
      <c r="FT10" s="298"/>
      <c r="FU10" s="298"/>
      <c r="FV10" s="298"/>
      <c r="FW10" s="298"/>
      <c r="FX10" s="298"/>
      <c r="FY10" s="298"/>
      <c r="FZ10" s="298"/>
      <c r="GA10" s="298"/>
      <c r="GB10" s="298"/>
      <c r="GC10" s="298"/>
      <c r="GD10" s="298"/>
      <c r="GE10" s="298"/>
      <c r="GF10" s="298"/>
      <c r="GG10" s="298"/>
      <c r="GH10" s="298"/>
      <c r="GI10" s="298"/>
      <c r="GJ10" s="298"/>
      <c r="GK10" s="298"/>
      <c r="GL10" s="298"/>
      <c r="GM10" s="298"/>
      <c r="GN10" s="298"/>
      <c r="GO10" s="298"/>
      <c r="GP10" s="298"/>
      <c r="GQ10" s="298"/>
      <c r="GR10" s="298"/>
      <c r="GS10" s="298"/>
      <c r="GT10" s="298"/>
      <c r="GU10" s="298"/>
      <c r="GV10" s="298"/>
      <c r="GW10" s="298"/>
      <c r="GX10" s="298"/>
      <c r="GY10" s="298"/>
      <c r="GZ10" s="298"/>
      <c r="HA10" s="298"/>
      <c r="HB10" s="298"/>
      <c r="HC10" s="298"/>
      <c r="HD10" s="298"/>
      <c r="HE10" s="298"/>
      <c r="HF10" s="298"/>
      <c r="HG10" s="298"/>
      <c r="HH10" s="298"/>
      <c r="HI10" s="298"/>
      <c r="HJ10" s="298"/>
      <c r="HK10" s="298"/>
      <c r="HL10" s="298"/>
      <c r="HM10" s="298"/>
      <c r="HN10" s="298"/>
      <c r="HO10" s="298"/>
      <c r="HP10" s="298"/>
      <c r="HQ10" s="298"/>
      <c r="HR10" s="298"/>
      <c r="HS10" s="298"/>
      <c r="HT10" s="298"/>
      <c r="HU10" s="298"/>
      <c r="HV10" s="298"/>
      <c r="HW10" s="298"/>
      <c r="HX10" s="298"/>
      <c r="HY10" s="298"/>
      <c r="HZ10" s="298"/>
      <c r="IA10" s="298"/>
    </row>
    <row r="11" s="348" customFormat="1" ht="21" customHeight="1" spans="1:235">
      <c r="A11" s="357" t="s">
        <v>214</v>
      </c>
      <c r="B11" s="315">
        <v>31210</v>
      </c>
      <c r="C11" s="315">
        <v>40600</v>
      </c>
      <c r="D11" s="354">
        <f t="shared" si="0"/>
        <v>30.0865107337392</v>
      </c>
      <c r="E11" s="315">
        <f t="shared" si="1"/>
        <v>9390</v>
      </c>
      <c r="F11" s="356"/>
      <c r="G11" s="318" t="s">
        <v>215</v>
      </c>
      <c r="H11" s="315"/>
      <c r="I11" s="366"/>
      <c r="J11" s="327"/>
      <c r="K11" s="354"/>
      <c r="L11" s="342"/>
      <c r="M11" s="369"/>
      <c r="N11" s="298"/>
      <c r="O11" s="298"/>
      <c r="P11" s="298"/>
      <c r="Q11" s="298"/>
      <c r="R11" s="298"/>
      <c r="S11" s="298"/>
      <c r="T11" s="298"/>
      <c r="U11" s="298"/>
      <c r="V11" s="298"/>
      <c r="W11" s="298"/>
      <c r="X11" s="298"/>
      <c r="Y11" s="298"/>
      <c r="Z11" s="298"/>
      <c r="AA11" s="298"/>
      <c r="AB11" s="298"/>
      <c r="AC11" s="298"/>
      <c r="AD11" s="298"/>
      <c r="AE11" s="298"/>
      <c r="AF11" s="298"/>
      <c r="AG11" s="298"/>
      <c r="AH11" s="298"/>
      <c r="AI11" s="298"/>
      <c r="AJ11" s="298"/>
      <c r="AK11" s="298"/>
      <c r="AL11" s="298"/>
      <c r="AM11" s="298"/>
      <c r="AN11" s="298"/>
      <c r="AO11" s="298"/>
      <c r="AP11" s="298"/>
      <c r="AQ11" s="298"/>
      <c r="AR11" s="298"/>
      <c r="AS11" s="298"/>
      <c r="AT11" s="298"/>
      <c r="AU11" s="298"/>
      <c r="AV11" s="298"/>
      <c r="AW11" s="298"/>
      <c r="AX11" s="298"/>
      <c r="AY11" s="298"/>
      <c r="AZ11" s="298"/>
      <c r="BA11" s="298"/>
      <c r="BB11" s="298"/>
      <c r="BC11" s="298"/>
      <c r="BD11" s="298"/>
      <c r="BE11" s="298"/>
      <c r="BF11" s="298"/>
      <c r="BG11" s="298"/>
      <c r="BH11" s="298"/>
      <c r="BI11" s="298"/>
      <c r="BJ11" s="298"/>
      <c r="BK11" s="298"/>
      <c r="BL11" s="298"/>
      <c r="BM11" s="298"/>
      <c r="BN11" s="298"/>
      <c r="BO11" s="298"/>
      <c r="BP11" s="298"/>
      <c r="BQ11" s="298"/>
      <c r="BR11" s="298"/>
      <c r="BS11" s="298"/>
      <c r="BT11" s="298"/>
      <c r="BU11" s="298"/>
      <c r="BV11" s="298"/>
      <c r="BW11" s="298"/>
      <c r="BX11" s="298"/>
      <c r="BY11" s="298"/>
      <c r="BZ11" s="298"/>
      <c r="CA11" s="298"/>
      <c r="CB11" s="298"/>
      <c r="CC11" s="298"/>
      <c r="CD11" s="298"/>
      <c r="CE11" s="298"/>
      <c r="CF11" s="298"/>
      <c r="CG11" s="298"/>
      <c r="CH11" s="298"/>
      <c r="CI11" s="298"/>
      <c r="CJ11" s="298"/>
      <c r="CK11" s="298"/>
      <c r="CL11" s="298"/>
      <c r="CM11" s="298"/>
      <c r="CN11" s="298"/>
      <c r="CO11" s="298"/>
      <c r="CP11" s="298"/>
      <c r="CQ11" s="298"/>
      <c r="CR11" s="298"/>
      <c r="CS11" s="298"/>
      <c r="CT11" s="298"/>
      <c r="CU11" s="298"/>
      <c r="CV11" s="298"/>
      <c r="CW11" s="298"/>
      <c r="CX11" s="298"/>
      <c r="CY11" s="298"/>
      <c r="CZ11" s="298"/>
      <c r="DA11" s="298"/>
      <c r="DB11" s="298"/>
      <c r="DC11" s="298"/>
      <c r="DD11" s="298"/>
      <c r="DE11" s="298"/>
      <c r="DF11" s="298"/>
      <c r="DG11" s="298"/>
      <c r="DH11" s="298"/>
      <c r="DI11" s="298"/>
      <c r="DJ11" s="298"/>
      <c r="DK11" s="298"/>
      <c r="DL11" s="298"/>
      <c r="DM11" s="298"/>
      <c r="DN11" s="298"/>
      <c r="DO11" s="298"/>
      <c r="DP11" s="298"/>
      <c r="DQ11" s="298"/>
      <c r="DR11" s="298"/>
      <c r="DS11" s="298"/>
      <c r="DT11" s="298"/>
      <c r="DU11" s="298"/>
      <c r="DV11" s="298"/>
      <c r="DW11" s="298"/>
      <c r="DX11" s="298"/>
      <c r="DY11" s="298"/>
      <c r="DZ11" s="298"/>
      <c r="EA11" s="298"/>
      <c r="EB11" s="298"/>
      <c r="EC11" s="298"/>
      <c r="ED11" s="298"/>
      <c r="EE11" s="298"/>
      <c r="EF11" s="298"/>
      <c r="EG11" s="298"/>
      <c r="EH11" s="298"/>
      <c r="EI11" s="298"/>
      <c r="EJ11" s="298"/>
      <c r="EK11" s="298"/>
      <c r="EL11" s="298"/>
      <c r="EM11" s="298"/>
      <c r="EN11" s="298"/>
      <c r="EO11" s="298"/>
      <c r="EP11" s="298"/>
      <c r="EQ11" s="298"/>
      <c r="ER11" s="298"/>
      <c r="ES11" s="298"/>
      <c r="ET11" s="298"/>
      <c r="EU11" s="298"/>
      <c r="EV11" s="298"/>
      <c r="EW11" s="298"/>
      <c r="EX11" s="298"/>
      <c r="EY11" s="298"/>
      <c r="EZ11" s="298"/>
      <c r="FA11" s="298"/>
      <c r="FB11" s="298"/>
      <c r="FC11" s="298"/>
      <c r="FD11" s="298"/>
      <c r="FE11" s="298"/>
      <c r="FF11" s="298"/>
      <c r="FG11" s="298"/>
      <c r="FH11" s="298"/>
      <c r="FI11" s="298"/>
      <c r="FJ11" s="298"/>
      <c r="FK11" s="298"/>
      <c r="FL11" s="298"/>
      <c r="FM11" s="298"/>
      <c r="FN11" s="298"/>
      <c r="FO11" s="298"/>
      <c r="FP11" s="298"/>
      <c r="FQ11" s="298"/>
      <c r="FR11" s="298"/>
      <c r="FS11" s="298"/>
      <c r="FT11" s="298"/>
      <c r="FU11" s="298"/>
      <c r="FV11" s="298"/>
      <c r="FW11" s="298"/>
      <c r="FX11" s="298"/>
      <c r="FY11" s="298"/>
      <c r="FZ11" s="298"/>
      <c r="GA11" s="298"/>
      <c r="GB11" s="298"/>
      <c r="GC11" s="298"/>
      <c r="GD11" s="298"/>
      <c r="GE11" s="298"/>
      <c r="GF11" s="298"/>
      <c r="GG11" s="298"/>
      <c r="GH11" s="298"/>
      <c r="GI11" s="298"/>
      <c r="GJ11" s="298"/>
      <c r="GK11" s="298"/>
      <c r="GL11" s="298"/>
      <c r="GM11" s="298"/>
      <c r="GN11" s="298"/>
      <c r="GO11" s="298"/>
      <c r="GP11" s="298"/>
      <c r="GQ11" s="298"/>
      <c r="GR11" s="298"/>
      <c r="GS11" s="298"/>
      <c r="GT11" s="298"/>
      <c r="GU11" s="298"/>
      <c r="GV11" s="298"/>
      <c r="GW11" s="298"/>
      <c r="GX11" s="298"/>
      <c r="GY11" s="298"/>
      <c r="GZ11" s="298"/>
      <c r="HA11" s="298"/>
      <c r="HB11" s="298"/>
      <c r="HC11" s="298"/>
      <c r="HD11" s="298"/>
      <c r="HE11" s="298"/>
      <c r="HF11" s="298"/>
      <c r="HG11" s="298"/>
      <c r="HH11" s="298"/>
      <c r="HI11" s="298"/>
      <c r="HJ11" s="298"/>
      <c r="HK11" s="298"/>
      <c r="HL11" s="298"/>
      <c r="HM11" s="298"/>
      <c r="HN11" s="298"/>
      <c r="HO11" s="298"/>
      <c r="HP11" s="298"/>
      <c r="HQ11" s="298"/>
      <c r="HR11" s="298"/>
      <c r="HS11" s="298"/>
      <c r="HT11" s="298"/>
      <c r="HU11" s="298"/>
      <c r="HV11" s="298"/>
      <c r="HW11" s="298"/>
      <c r="HX11" s="298"/>
      <c r="HY11" s="298"/>
      <c r="HZ11" s="298"/>
      <c r="IA11" s="298"/>
    </row>
    <row r="12" s="348" customFormat="1" ht="21" customHeight="1" spans="1:235">
      <c r="A12" s="357" t="s">
        <v>216</v>
      </c>
      <c r="B12" s="315">
        <v>12665</v>
      </c>
      <c r="C12" s="315">
        <v>12358</v>
      </c>
      <c r="D12" s="354">
        <f t="shared" si="0"/>
        <v>-2.4240031583103</v>
      </c>
      <c r="E12" s="315">
        <f t="shared" si="1"/>
        <v>-307</v>
      </c>
      <c r="F12" s="356"/>
      <c r="G12" s="358" t="s">
        <v>182</v>
      </c>
      <c r="H12" s="315">
        <v>39400</v>
      </c>
      <c r="I12" s="366"/>
      <c r="J12" s="315">
        <v>84668</v>
      </c>
      <c r="K12" s="354">
        <f>+L12/H12*100</f>
        <v>114.893401015228</v>
      </c>
      <c r="L12" s="342">
        <f>+J12-H12</f>
        <v>45268</v>
      </c>
      <c r="M12" s="369"/>
      <c r="N12" s="298"/>
      <c r="O12" s="298"/>
      <c r="P12" s="298"/>
      <c r="Q12" s="298"/>
      <c r="R12" s="298"/>
      <c r="S12" s="298"/>
      <c r="T12" s="298"/>
      <c r="U12" s="298"/>
      <c r="V12" s="298"/>
      <c r="W12" s="298"/>
      <c r="X12" s="298"/>
      <c r="Y12" s="298"/>
      <c r="Z12" s="298"/>
      <c r="AA12" s="298"/>
      <c r="AB12" s="298"/>
      <c r="AC12" s="298"/>
      <c r="AD12" s="298"/>
      <c r="AE12" s="298"/>
      <c r="AF12" s="298"/>
      <c r="AG12" s="298"/>
      <c r="AH12" s="298"/>
      <c r="AI12" s="298"/>
      <c r="AJ12" s="298"/>
      <c r="AK12" s="298"/>
      <c r="AL12" s="298"/>
      <c r="AM12" s="298"/>
      <c r="AN12" s="298"/>
      <c r="AO12" s="298"/>
      <c r="AP12" s="298"/>
      <c r="AQ12" s="298"/>
      <c r="AR12" s="298"/>
      <c r="AS12" s="298"/>
      <c r="AT12" s="298"/>
      <c r="AU12" s="298"/>
      <c r="AV12" s="298"/>
      <c r="AW12" s="298"/>
      <c r="AX12" s="298"/>
      <c r="AY12" s="298"/>
      <c r="AZ12" s="298"/>
      <c r="BA12" s="298"/>
      <c r="BB12" s="298"/>
      <c r="BC12" s="298"/>
      <c r="BD12" s="298"/>
      <c r="BE12" s="298"/>
      <c r="BF12" s="298"/>
      <c r="BG12" s="298"/>
      <c r="BH12" s="298"/>
      <c r="BI12" s="298"/>
      <c r="BJ12" s="298"/>
      <c r="BK12" s="298"/>
      <c r="BL12" s="298"/>
      <c r="BM12" s="298"/>
      <c r="BN12" s="298"/>
      <c r="BO12" s="298"/>
      <c r="BP12" s="298"/>
      <c r="BQ12" s="298"/>
      <c r="BR12" s="298"/>
      <c r="BS12" s="298"/>
      <c r="BT12" s="298"/>
      <c r="BU12" s="298"/>
      <c r="BV12" s="298"/>
      <c r="BW12" s="298"/>
      <c r="BX12" s="298"/>
      <c r="BY12" s="298"/>
      <c r="BZ12" s="298"/>
      <c r="CA12" s="298"/>
      <c r="CB12" s="298"/>
      <c r="CC12" s="298"/>
      <c r="CD12" s="298"/>
      <c r="CE12" s="298"/>
      <c r="CF12" s="298"/>
      <c r="CG12" s="298"/>
      <c r="CH12" s="298"/>
      <c r="CI12" s="298"/>
      <c r="CJ12" s="298"/>
      <c r="CK12" s="298"/>
      <c r="CL12" s="298"/>
      <c r="CM12" s="298"/>
      <c r="CN12" s="298"/>
      <c r="CO12" s="298"/>
      <c r="CP12" s="298"/>
      <c r="CQ12" s="298"/>
      <c r="CR12" s="298"/>
      <c r="CS12" s="298"/>
      <c r="CT12" s="298"/>
      <c r="CU12" s="298"/>
      <c r="CV12" s="298"/>
      <c r="CW12" s="298"/>
      <c r="CX12" s="298"/>
      <c r="CY12" s="298"/>
      <c r="CZ12" s="298"/>
      <c r="DA12" s="298"/>
      <c r="DB12" s="298"/>
      <c r="DC12" s="298"/>
      <c r="DD12" s="298"/>
      <c r="DE12" s="298"/>
      <c r="DF12" s="298"/>
      <c r="DG12" s="298"/>
      <c r="DH12" s="298"/>
      <c r="DI12" s="298"/>
      <c r="DJ12" s="298"/>
      <c r="DK12" s="298"/>
      <c r="DL12" s="298"/>
      <c r="DM12" s="298"/>
      <c r="DN12" s="298"/>
      <c r="DO12" s="298"/>
      <c r="DP12" s="298"/>
      <c r="DQ12" s="298"/>
      <c r="DR12" s="298"/>
      <c r="DS12" s="298"/>
      <c r="DT12" s="298"/>
      <c r="DU12" s="298"/>
      <c r="DV12" s="298"/>
      <c r="DW12" s="298"/>
      <c r="DX12" s="298"/>
      <c r="DY12" s="298"/>
      <c r="DZ12" s="298"/>
      <c r="EA12" s="298"/>
      <c r="EB12" s="298"/>
      <c r="EC12" s="298"/>
      <c r="ED12" s="298"/>
      <c r="EE12" s="298"/>
      <c r="EF12" s="298"/>
      <c r="EG12" s="298"/>
      <c r="EH12" s="298"/>
      <c r="EI12" s="298"/>
      <c r="EJ12" s="298"/>
      <c r="EK12" s="298"/>
      <c r="EL12" s="298"/>
      <c r="EM12" s="298"/>
      <c r="EN12" s="298"/>
      <c r="EO12" s="298"/>
      <c r="EP12" s="298"/>
      <c r="EQ12" s="298"/>
      <c r="ER12" s="298"/>
      <c r="ES12" s="298"/>
      <c r="ET12" s="298"/>
      <c r="EU12" s="298"/>
      <c r="EV12" s="298"/>
      <c r="EW12" s="298"/>
      <c r="EX12" s="298"/>
      <c r="EY12" s="298"/>
      <c r="EZ12" s="298"/>
      <c r="FA12" s="298"/>
      <c r="FB12" s="298"/>
      <c r="FC12" s="298"/>
      <c r="FD12" s="298"/>
      <c r="FE12" s="298"/>
      <c r="FF12" s="298"/>
      <c r="FG12" s="298"/>
      <c r="FH12" s="298"/>
      <c r="FI12" s="298"/>
      <c r="FJ12" s="298"/>
      <c r="FK12" s="298"/>
      <c r="FL12" s="298"/>
      <c r="FM12" s="298"/>
      <c r="FN12" s="298"/>
      <c r="FO12" s="298"/>
      <c r="FP12" s="298"/>
      <c r="FQ12" s="298"/>
      <c r="FR12" s="298"/>
      <c r="FS12" s="298"/>
      <c r="FT12" s="298"/>
      <c r="FU12" s="298"/>
      <c r="FV12" s="298"/>
      <c r="FW12" s="298"/>
      <c r="FX12" s="298"/>
      <c r="FY12" s="298"/>
      <c r="FZ12" s="298"/>
      <c r="GA12" s="298"/>
      <c r="GB12" s="298"/>
      <c r="GC12" s="298"/>
      <c r="GD12" s="298"/>
      <c r="GE12" s="298"/>
      <c r="GF12" s="298"/>
      <c r="GG12" s="298"/>
      <c r="GH12" s="298"/>
      <c r="GI12" s="298"/>
      <c r="GJ12" s="298"/>
      <c r="GK12" s="298"/>
      <c r="GL12" s="298"/>
      <c r="GM12" s="298"/>
      <c r="GN12" s="298"/>
      <c r="GO12" s="298"/>
      <c r="GP12" s="298"/>
      <c r="GQ12" s="298"/>
      <c r="GR12" s="298"/>
      <c r="GS12" s="298"/>
      <c r="GT12" s="298"/>
      <c r="GU12" s="298"/>
      <c r="GV12" s="298"/>
      <c r="GW12" s="298"/>
      <c r="GX12" s="298"/>
      <c r="GY12" s="298"/>
      <c r="GZ12" s="298"/>
      <c r="HA12" s="298"/>
      <c r="HB12" s="298"/>
      <c r="HC12" s="298"/>
      <c r="HD12" s="298"/>
      <c r="HE12" s="298"/>
      <c r="HF12" s="298"/>
      <c r="HG12" s="298"/>
      <c r="HH12" s="298"/>
      <c r="HI12" s="298"/>
      <c r="HJ12" s="298"/>
      <c r="HK12" s="298"/>
      <c r="HL12" s="298"/>
      <c r="HM12" s="298"/>
      <c r="HN12" s="298"/>
      <c r="HO12" s="298"/>
      <c r="HP12" s="298"/>
      <c r="HQ12" s="298"/>
      <c r="HR12" s="298"/>
      <c r="HS12" s="298"/>
      <c r="HT12" s="298"/>
      <c r="HU12" s="298"/>
      <c r="HV12" s="298"/>
      <c r="HW12" s="298"/>
      <c r="HX12" s="298"/>
      <c r="HY12" s="298"/>
      <c r="HZ12" s="298"/>
      <c r="IA12" s="298"/>
    </row>
    <row r="13" s="348" customFormat="1" ht="21" customHeight="1" spans="1:235">
      <c r="A13" s="357" t="s">
        <v>217</v>
      </c>
      <c r="B13" s="315">
        <v>1501</v>
      </c>
      <c r="C13" s="315">
        <v>1774</v>
      </c>
      <c r="D13" s="354">
        <f t="shared" si="0"/>
        <v>18.1878747501666</v>
      </c>
      <c r="E13" s="315">
        <f t="shared" si="1"/>
        <v>273</v>
      </c>
      <c r="F13" s="356"/>
      <c r="G13" s="318" t="s">
        <v>184</v>
      </c>
      <c r="H13" s="315">
        <v>16081</v>
      </c>
      <c r="I13" s="366"/>
      <c r="J13" s="315">
        <v>790105</v>
      </c>
      <c r="K13" s="354">
        <f>+L13/H13*100</f>
        <v>4813.28275604751</v>
      </c>
      <c r="L13" s="342">
        <f>+J13-H13</f>
        <v>774024</v>
      </c>
      <c r="M13" s="369"/>
      <c r="N13" s="298"/>
      <c r="O13" s="298"/>
      <c r="P13" s="298"/>
      <c r="Q13" s="298"/>
      <c r="R13" s="298"/>
      <c r="S13" s="298"/>
      <c r="T13" s="298"/>
      <c r="U13" s="298"/>
      <c r="V13" s="298"/>
      <c r="W13" s="298"/>
      <c r="X13" s="298"/>
      <c r="Y13" s="298"/>
      <c r="Z13" s="298"/>
      <c r="AA13" s="298"/>
      <c r="AB13" s="298"/>
      <c r="AC13" s="298"/>
      <c r="AD13" s="298"/>
      <c r="AE13" s="298"/>
      <c r="AF13" s="298"/>
      <c r="AG13" s="298"/>
      <c r="AH13" s="298"/>
      <c r="AI13" s="298"/>
      <c r="AJ13" s="298"/>
      <c r="AK13" s="298"/>
      <c r="AL13" s="298"/>
      <c r="AM13" s="298"/>
      <c r="AN13" s="298"/>
      <c r="AO13" s="298"/>
      <c r="AP13" s="298"/>
      <c r="AQ13" s="298"/>
      <c r="AR13" s="298"/>
      <c r="AS13" s="298"/>
      <c r="AT13" s="298"/>
      <c r="AU13" s="298"/>
      <c r="AV13" s="298"/>
      <c r="AW13" s="298"/>
      <c r="AX13" s="298"/>
      <c r="AY13" s="298"/>
      <c r="AZ13" s="298"/>
      <c r="BA13" s="298"/>
      <c r="BB13" s="298"/>
      <c r="BC13" s="298"/>
      <c r="BD13" s="298"/>
      <c r="BE13" s="298"/>
      <c r="BF13" s="298"/>
      <c r="BG13" s="298"/>
      <c r="BH13" s="298"/>
      <c r="BI13" s="298"/>
      <c r="BJ13" s="298"/>
      <c r="BK13" s="298"/>
      <c r="BL13" s="298"/>
      <c r="BM13" s="298"/>
      <c r="BN13" s="298"/>
      <c r="BO13" s="298"/>
      <c r="BP13" s="298"/>
      <c r="BQ13" s="298"/>
      <c r="BR13" s="298"/>
      <c r="BS13" s="298"/>
      <c r="BT13" s="298"/>
      <c r="BU13" s="298"/>
      <c r="BV13" s="298"/>
      <c r="BW13" s="298"/>
      <c r="BX13" s="298"/>
      <c r="BY13" s="298"/>
      <c r="BZ13" s="298"/>
      <c r="CA13" s="298"/>
      <c r="CB13" s="298"/>
      <c r="CC13" s="298"/>
      <c r="CD13" s="298"/>
      <c r="CE13" s="298"/>
      <c r="CF13" s="298"/>
      <c r="CG13" s="298"/>
      <c r="CH13" s="298"/>
      <c r="CI13" s="298"/>
      <c r="CJ13" s="298"/>
      <c r="CK13" s="298"/>
      <c r="CL13" s="298"/>
      <c r="CM13" s="298"/>
      <c r="CN13" s="298"/>
      <c r="CO13" s="298"/>
      <c r="CP13" s="298"/>
      <c r="CQ13" s="298"/>
      <c r="CR13" s="298"/>
      <c r="CS13" s="298"/>
      <c r="CT13" s="298"/>
      <c r="CU13" s="298"/>
      <c r="CV13" s="298"/>
      <c r="CW13" s="298"/>
      <c r="CX13" s="298"/>
      <c r="CY13" s="298"/>
      <c r="CZ13" s="298"/>
      <c r="DA13" s="298"/>
      <c r="DB13" s="298"/>
      <c r="DC13" s="298"/>
      <c r="DD13" s="298"/>
      <c r="DE13" s="298"/>
      <c r="DF13" s="298"/>
      <c r="DG13" s="298"/>
      <c r="DH13" s="298"/>
      <c r="DI13" s="298"/>
      <c r="DJ13" s="298"/>
      <c r="DK13" s="298"/>
      <c r="DL13" s="298"/>
      <c r="DM13" s="298"/>
      <c r="DN13" s="298"/>
      <c r="DO13" s="298"/>
      <c r="DP13" s="298"/>
      <c r="DQ13" s="298"/>
      <c r="DR13" s="298"/>
      <c r="DS13" s="298"/>
      <c r="DT13" s="298"/>
      <c r="DU13" s="298"/>
      <c r="DV13" s="298"/>
      <c r="DW13" s="298"/>
      <c r="DX13" s="298"/>
      <c r="DY13" s="298"/>
      <c r="DZ13" s="298"/>
      <c r="EA13" s="298"/>
      <c r="EB13" s="298"/>
      <c r="EC13" s="298"/>
      <c r="ED13" s="298"/>
      <c r="EE13" s="298"/>
      <c r="EF13" s="298"/>
      <c r="EG13" s="298"/>
      <c r="EH13" s="298"/>
      <c r="EI13" s="298"/>
      <c r="EJ13" s="298"/>
      <c r="EK13" s="298"/>
      <c r="EL13" s="298"/>
      <c r="EM13" s="298"/>
      <c r="EN13" s="298"/>
      <c r="EO13" s="298"/>
      <c r="EP13" s="298"/>
      <c r="EQ13" s="298"/>
      <c r="ER13" s="298"/>
      <c r="ES13" s="298"/>
      <c r="ET13" s="298"/>
      <c r="EU13" s="298"/>
      <c r="EV13" s="298"/>
      <c r="EW13" s="298"/>
      <c r="EX13" s="298"/>
      <c r="EY13" s="298"/>
      <c r="EZ13" s="298"/>
      <c r="FA13" s="298"/>
      <c r="FB13" s="298"/>
      <c r="FC13" s="298"/>
      <c r="FD13" s="298"/>
      <c r="FE13" s="298"/>
      <c r="FF13" s="298"/>
      <c r="FG13" s="298"/>
      <c r="FH13" s="298"/>
      <c r="FI13" s="298"/>
      <c r="FJ13" s="298"/>
      <c r="FK13" s="298"/>
      <c r="FL13" s="298"/>
      <c r="FM13" s="298"/>
      <c r="FN13" s="298"/>
      <c r="FO13" s="298"/>
      <c r="FP13" s="298"/>
      <c r="FQ13" s="298"/>
      <c r="FR13" s="298"/>
      <c r="FS13" s="298"/>
      <c r="FT13" s="298"/>
      <c r="FU13" s="298"/>
      <c r="FV13" s="298"/>
      <c r="FW13" s="298"/>
      <c r="FX13" s="298"/>
      <c r="FY13" s="298"/>
      <c r="FZ13" s="298"/>
      <c r="GA13" s="298"/>
      <c r="GB13" s="298"/>
      <c r="GC13" s="298"/>
      <c r="GD13" s="298"/>
      <c r="GE13" s="298"/>
      <c r="GF13" s="298"/>
      <c r="GG13" s="298"/>
      <c r="GH13" s="298"/>
      <c r="GI13" s="298"/>
      <c r="GJ13" s="298"/>
      <c r="GK13" s="298"/>
      <c r="GL13" s="298"/>
      <c r="GM13" s="298"/>
      <c r="GN13" s="298"/>
      <c r="GO13" s="298"/>
      <c r="GP13" s="298"/>
      <c r="GQ13" s="298"/>
      <c r="GR13" s="298"/>
      <c r="GS13" s="298"/>
      <c r="GT13" s="298"/>
      <c r="GU13" s="298"/>
      <c r="GV13" s="298"/>
      <c r="GW13" s="298"/>
      <c r="GX13" s="298"/>
      <c r="GY13" s="298"/>
      <c r="GZ13" s="298"/>
      <c r="HA13" s="298"/>
      <c r="HB13" s="298"/>
      <c r="HC13" s="298"/>
      <c r="HD13" s="298"/>
      <c r="HE13" s="298"/>
      <c r="HF13" s="298"/>
      <c r="HG13" s="298"/>
      <c r="HH13" s="298"/>
      <c r="HI13" s="298"/>
      <c r="HJ13" s="298"/>
      <c r="HK13" s="298"/>
      <c r="HL13" s="298"/>
      <c r="HM13" s="298"/>
      <c r="HN13" s="298"/>
      <c r="HO13" s="298"/>
      <c r="HP13" s="298"/>
      <c r="HQ13" s="298"/>
      <c r="HR13" s="298"/>
      <c r="HS13" s="298"/>
      <c r="HT13" s="298"/>
      <c r="HU13" s="298"/>
      <c r="HV13" s="298"/>
      <c r="HW13" s="298"/>
      <c r="HX13" s="298"/>
      <c r="HY13" s="298"/>
      <c r="HZ13" s="298"/>
      <c r="IA13" s="298"/>
    </row>
    <row r="14" s="348" customFormat="1" ht="21" customHeight="1" spans="1:235">
      <c r="A14" s="359"/>
      <c r="B14" s="315"/>
      <c r="C14" s="315"/>
      <c r="D14" s="354"/>
      <c r="E14" s="315"/>
      <c r="F14" s="356"/>
      <c r="G14" s="318"/>
      <c r="H14" s="315"/>
      <c r="I14" s="366"/>
      <c r="J14" s="315"/>
      <c r="K14" s="354"/>
      <c r="L14" s="342"/>
      <c r="M14" s="369"/>
      <c r="N14" s="298"/>
      <c r="O14" s="298"/>
      <c r="P14" s="298"/>
      <c r="Q14" s="298"/>
      <c r="R14" s="298"/>
      <c r="S14" s="298"/>
      <c r="T14" s="298"/>
      <c r="U14" s="298"/>
      <c r="V14" s="298"/>
      <c r="W14" s="298"/>
      <c r="X14" s="298"/>
      <c r="Y14" s="298"/>
      <c r="Z14" s="298"/>
      <c r="AA14" s="298"/>
      <c r="AB14" s="298"/>
      <c r="AC14" s="298"/>
      <c r="AD14" s="298"/>
      <c r="AE14" s="298"/>
      <c r="AF14" s="298"/>
      <c r="AG14" s="298"/>
      <c r="AH14" s="298"/>
      <c r="AI14" s="298"/>
      <c r="AJ14" s="298"/>
      <c r="AK14" s="298"/>
      <c r="AL14" s="298"/>
      <c r="AM14" s="298"/>
      <c r="AN14" s="298"/>
      <c r="AO14" s="298"/>
      <c r="AP14" s="298"/>
      <c r="AQ14" s="298"/>
      <c r="AR14" s="298"/>
      <c r="AS14" s="298"/>
      <c r="AT14" s="298"/>
      <c r="AU14" s="298"/>
      <c r="AV14" s="298"/>
      <c r="AW14" s="298"/>
      <c r="AX14" s="298"/>
      <c r="AY14" s="298"/>
      <c r="AZ14" s="298"/>
      <c r="BA14" s="298"/>
      <c r="BB14" s="298"/>
      <c r="BC14" s="298"/>
      <c r="BD14" s="298"/>
      <c r="BE14" s="298"/>
      <c r="BF14" s="298"/>
      <c r="BG14" s="298"/>
      <c r="BH14" s="298"/>
      <c r="BI14" s="298"/>
      <c r="BJ14" s="298"/>
      <c r="BK14" s="298"/>
      <c r="BL14" s="298"/>
      <c r="BM14" s="298"/>
      <c r="BN14" s="298"/>
      <c r="BO14" s="298"/>
      <c r="BP14" s="298"/>
      <c r="BQ14" s="298"/>
      <c r="BR14" s="298"/>
      <c r="BS14" s="298"/>
      <c r="BT14" s="298"/>
      <c r="BU14" s="298"/>
      <c r="BV14" s="298"/>
      <c r="BW14" s="298"/>
      <c r="BX14" s="298"/>
      <c r="BY14" s="298"/>
      <c r="BZ14" s="298"/>
      <c r="CA14" s="298"/>
      <c r="CB14" s="298"/>
      <c r="CC14" s="298"/>
      <c r="CD14" s="298"/>
      <c r="CE14" s="298"/>
      <c r="CF14" s="298"/>
      <c r="CG14" s="298"/>
      <c r="CH14" s="298"/>
      <c r="CI14" s="298"/>
      <c r="CJ14" s="298"/>
      <c r="CK14" s="298"/>
      <c r="CL14" s="298"/>
      <c r="CM14" s="298"/>
      <c r="CN14" s="298"/>
      <c r="CO14" s="298"/>
      <c r="CP14" s="298"/>
      <c r="CQ14" s="298"/>
      <c r="CR14" s="298"/>
      <c r="CS14" s="298"/>
      <c r="CT14" s="298"/>
      <c r="CU14" s="298"/>
      <c r="CV14" s="298"/>
      <c r="CW14" s="298"/>
      <c r="CX14" s="298"/>
      <c r="CY14" s="298"/>
      <c r="CZ14" s="298"/>
      <c r="DA14" s="298"/>
      <c r="DB14" s="298"/>
      <c r="DC14" s="298"/>
      <c r="DD14" s="298"/>
      <c r="DE14" s="298"/>
      <c r="DF14" s="298"/>
      <c r="DG14" s="298"/>
      <c r="DH14" s="298"/>
      <c r="DI14" s="298"/>
      <c r="DJ14" s="298"/>
      <c r="DK14" s="298"/>
      <c r="DL14" s="298"/>
      <c r="DM14" s="298"/>
      <c r="DN14" s="298"/>
      <c r="DO14" s="298"/>
      <c r="DP14" s="298"/>
      <c r="DQ14" s="298"/>
      <c r="DR14" s="298"/>
      <c r="DS14" s="298"/>
      <c r="DT14" s="298"/>
      <c r="DU14" s="298"/>
      <c r="DV14" s="298"/>
      <c r="DW14" s="298"/>
      <c r="DX14" s="298"/>
      <c r="DY14" s="298"/>
      <c r="DZ14" s="298"/>
      <c r="EA14" s="298"/>
      <c r="EB14" s="298"/>
      <c r="EC14" s="298"/>
      <c r="ED14" s="298"/>
      <c r="EE14" s="298"/>
      <c r="EF14" s="298"/>
      <c r="EG14" s="298"/>
      <c r="EH14" s="298"/>
      <c r="EI14" s="298"/>
      <c r="EJ14" s="298"/>
      <c r="EK14" s="298"/>
      <c r="EL14" s="298"/>
      <c r="EM14" s="298"/>
      <c r="EN14" s="298"/>
      <c r="EO14" s="298"/>
      <c r="EP14" s="298"/>
      <c r="EQ14" s="298"/>
      <c r="ER14" s="298"/>
      <c r="ES14" s="298"/>
      <c r="ET14" s="298"/>
      <c r="EU14" s="298"/>
      <c r="EV14" s="298"/>
      <c r="EW14" s="298"/>
      <c r="EX14" s="298"/>
      <c r="EY14" s="298"/>
      <c r="EZ14" s="298"/>
      <c r="FA14" s="298"/>
      <c r="FB14" s="298"/>
      <c r="FC14" s="298"/>
      <c r="FD14" s="298"/>
      <c r="FE14" s="298"/>
      <c r="FF14" s="298"/>
      <c r="FG14" s="298"/>
      <c r="FH14" s="298"/>
      <c r="FI14" s="298"/>
      <c r="FJ14" s="298"/>
      <c r="FK14" s="298"/>
      <c r="FL14" s="298"/>
      <c r="FM14" s="298"/>
      <c r="FN14" s="298"/>
      <c r="FO14" s="298"/>
      <c r="FP14" s="298"/>
      <c r="FQ14" s="298"/>
      <c r="FR14" s="298"/>
      <c r="FS14" s="298"/>
      <c r="FT14" s="298"/>
      <c r="FU14" s="298"/>
      <c r="FV14" s="298"/>
      <c r="FW14" s="298"/>
      <c r="FX14" s="298"/>
      <c r="FY14" s="298"/>
      <c r="FZ14" s="298"/>
      <c r="GA14" s="298"/>
      <c r="GB14" s="298"/>
      <c r="GC14" s="298"/>
      <c r="GD14" s="298"/>
      <c r="GE14" s="298"/>
      <c r="GF14" s="298"/>
      <c r="GG14" s="298"/>
      <c r="GH14" s="298"/>
      <c r="GI14" s="298"/>
      <c r="GJ14" s="298"/>
      <c r="GK14" s="298"/>
      <c r="GL14" s="298"/>
      <c r="GM14" s="298"/>
      <c r="GN14" s="298"/>
      <c r="GO14" s="298"/>
      <c r="GP14" s="298"/>
      <c r="GQ14" s="298"/>
      <c r="GR14" s="298"/>
      <c r="GS14" s="298"/>
      <c r="GT14" s="298"/>
      <c r="GU14" s="298"/>
      <c r="GV14" s="298"/>
      <c r="GW14" s="298"/>
      <c r="GX14" s="298"/>
      <c r="GY14" s="298"/>
      <c r="GZ14" s="298"/>
      <c r="HA14" s="298"/>
      <c r="HB14" s="298"/>
      <c r="HC14" s="298"/>
      <c r="HD14" s="298"/>
      <c r="HE14" s="298"/>
      <c r="HF14" s="298"/>
      <c r="HG14" s="298"/>
      <c r="HH14" s="298"/>
      <c r="HI14" s="298"/>
      <c r="HJ14" s="298"/>
      <c r="HK14" s="298"/>
      <c r="HL14" s="298"/>
      <c r="HM14" s="298"/>
      <c r="HN14" s="298"/>
      <c r="HO14" s="298"/>
      <c r="HP14" s="298"/>
      <c r="HQ14" s="298"/>
      <c r="HR14" s="298"/>
      <c r="HS14" s="298"/>
      <c r="HT14" s="298"/>
      <c r="HU14" s="298"/>
      <c r="HV14" s="298"/>
      <c r="HW14" s="298"/>
      <c r="HX14" s="298"/>
      <c r="HY14" s="298"/>
      <c r="HZ14" s="298"/>
      <c r="IA14" s="298"/>
    </row>
    <row r="15" s="348" customFormat="1" ht="21" customHeight="1" spans="1:235">
      <c r="A15" s="323"/>
      <c r="B15" s="315"/>
      <c r="C15" s="315"/>
      <c r="D15" s="354"/>
      <c r="E15" s="315"/>
      <c r="F15" s="356"/>
      <c r="G15" s="318"/>
      <c r="H15" s="315"/>
      <c r="I15" s="366"/>
      <c r="J15" s="315"/>
      <c r="K15" s="354"/>
      <c r="L15" s="342"/>
      <c r="M15" s="369"/>
      <c r="N15" s="298"/>
      <c r="O15" s="298"/>
      <c r="P15" s="298"/>
      <c r="Q15" s="298"/>
      <c r="R15" s="298"/>
      <c r="S15" s="298"/>
      <c r="T15" s="298"/>
      <c r="U15" s="298"/>
      <c r="V15" s="298"/>
      <c r="W15" s="298"/>
      <c r="X15" s="298"/>
      <c r="Y15" s="298"/>
      <c r="Z15" s="298"/>
      <c r="AA15" s="298"/>
      <c r="AB15" s="298"/>
      <c r="AC15" s="298"/>
      <c r="AD15" s="298"/>
      <c r="AE15" s="298"/>
      <c r="AF15" s="298"/>
      <c r="AG15" s="298"/>
      <c r="AH15" s="298"/>
      <c r="AI15" s="298"/>
      <c r="AJ15" s="298"/>
      <c r="AK15" s="298"/>
      <c r="AL15" s="298"/>
      <c r="AM15" s="298"/>
      <c r="AN15" s="298"/>
      <c r="AO15" s="298"/>
      <c r="AP15" s="298"/>
      <c r="AQ15" s="298"/>
      <c r="AR15" s="298"/>
      <c r="AS15" s="298"/>
      <c r="AT15" s="298"/>
      <c r="AU15" s="298"/>
      <c r="AV15" s="298"/>
      <c r="AW15" s="298"/>
      <c r="AX15" s="298"/>
      <c r="AY15" s="298"/>
      <c r="AZ15" s="298"/>
      <c r="BA15" s="298"/>
      <c r="BB15" s="298"/>
      <c r="BC15" s="298"/>
      <c r="BD15" s="298"/>
      <c r="BE15" s="298"/>
      <c r="BF15" s="298"/>
      <c r="BG15" s="298"/>
      <c r="BH15" s="298"/>
      <c r="BI15" s="298"/>
      <c r="BJ15" s="298"/>
      <c r="BK15" s="298"/>
      <c r="BL15" s="298"/>
      <c r="BM15" s="298"/>
      <c r="BN15" s="298"/>
      <c r="BO15" s="298"/>
      <c r="BP15" s="298"/>
      <c r="BQ15" s="298"/>
      <c r="BR15" s="298"/>
      <c r="BS15" s="298"/>
      <c r="BT15" s="298"/>
      <c r="BU15" s="298"/>
      <c r="BV15" s="298"/>
      <c r="BW15" s="298"/>
      <c r="BX15" s="298"/>
      <c r="BY15" s="298"/>
      <c r="BZ15" s="298"/>
      <c r="CA15" s="298"/>
      <c r="CB15" s="298"/>
      <c r="CC15" s="298"/>
      <c r="CD15" s="298"/>
      <c r="CE15" s="298"/>
      <c r="CF15" s="298"/>
      <c r="CG15" s="298"/>
      <c r="CH15" s="298"/>
      <c r="CI15" s="298"/>
      <c r="CJ15" s="298"/>
      <c r="CK15" s="298"/>
      <c r="CL15" s="298"/>
      <c r="CM15" s="298"/>
      <c r="CN15" s="298"/>
      <c r="CO15" s="298"/>
      <c r="CP15" s="298"/>
      <c r="CQ15" s="298"/>
      <c r="CR15" s="298"/>
      <c r="CS15" s="298"/>
      <c r="CT15" s="298"/>
      <c r="CU15" s="298"/>
      <c r="CV15" s="298"/>
      <c r="CW15" s="298"/>
      <c r="CX15" s="298"/>
      <c r="CY15" s="298"/>
      <c r="CZ15" s="298"/>
      <c r="DA15" s="298"/>
      <c r="DB15" s="298"/>
      <c r="DC15" s="298"/>
      <c r="DD15" s="298"/>
      <c r="DE15" s="298"/>
      <c r="DF15" s="298"/>
      <c r="DG15" s="298"/>
      <c r="DH15" s="298"/>
      <c r="DI15" s="298"/>
      <c r="DJ15" s="298"/>
      <c r="DK15" s="298"/>
      <c r="DL15" s="298"/>
      <c r="DM15" s="298"/>
      <c r="DN15" s="298"/>
      <c r="DO15" s="298"/>
      <c r="DP15" s="298"/>
      <c r="DQ15" s="298"/>
      <c r="DR15" s="298"/>
      <c r="DS15" s="298"/>
      <c r="DT15" s="298"/>
      <c r="DU15" s="298"/>
      <c r="DV15" s="298"/>
      <c r="DW15" s="298"/>
      <c r="DX15" s="298"/>
      <c r="DY15" s="298"/>
      <c r="DZ15" s="298"/>
      <c r="EA15" s="298"/>
      <c r="EB15" s="298"/>
      <c r="EC15" s="298"/>
      <c r="ED15" s="298"/>
      <c r="EE15" s="298"/>
      <c r="EF15" s="298"/>
      <c r="EG15" s="298"/>
      <c r="EH15" s="298"/>
      <c r="EI15" s="298"/>
      <c r="EJ15" s="298"/>
      <c r="EK15" s="298"/>
      <c r="EL15" s="298"/>
      <c r="EM15" s="298"/>
      <c r="EN15" s="298"/>
      <c r="EO15" s="298"/>
      <c r="EP15" s="298"/>
      <c r="EQ15" s="298"/>
      <c r="ER15" s="298"/>
      <c r="ES15" s="298"/>
      <c r="ET15" s="298"/>
      <c r="EU15" s="298"/>
      <c r="EV15" s="298"/>
      <c r="EW15" s="298"/>
      <c r="EX15" s="298"/>
      <c r="EY15" s="298"/>
      <c r="EZ15" s="298"/>
      <c r="FA15" s="298"/>
      <c r="FB15" s="298"/>
      <c r="FC15" s="298"/>
      <c r="FD15" s="298"/>
      <c r="FE15" s="298"/>
      <c r="FF15" s="298"/>
      <c r="FG15" s="298"/>
      <c r="FH15" s="298"/>
      <c r="FI15" s="298"/>
      <c r="FJ15" s="298"/>
      <c r="FK15" s="298"/>
      <c r="FL15" s="298"/>
      <c r="FM15" s="298"/>
      <c r="FN15" s="298"/>
      <c r="FO15" s="298"/>
      <c r="FP15" s="298"/>
      <c r="FQ15" s="298"/>
      <c r="FR15" s="298"/>
      <c r="FS15" s="298"/>
      <c r="FT15" s="298"/>
      <c r="FU15" s="298"/>
      <c r="FV15" s="298"/>
      <c r="FW15" s="298"/>
      <c r="FX15" s="298"/>
      <c r="FY15" s="298"/>
      <c r="FZ15" s="298"/>
      <c r="GA15" s="298"/>
      <c r="GB15" s="298"/>
      <c r="GC15" s="298"/>
      <c r="GD15" s="298"/>
      <c r="GE15" s="298"/>
      <c r="GF15" s="298"/>
      <c r="GG15" s="298"/>
      <c r="GH15" s="298"/>
      <c r="GI15" s="298"/>
      <c r="GJ15" s="298"/>
      <c r="GK15" s="298"/>
      <c r="GL15" s="298"/>
      <c r="GM15" s="298"/>
      <c r="GN15" s="298"/>
      <c r="GO15" s="298"/>
      <c r="GP15" s="298"/>
      <c r="GQ15" s="298"/>
      <c r="GR15" s="298"/>
      <c r="GS15" s="298"/>
      <c r="GT15" s="298"/>
      <c r="GU15" s="298"/>
      <c r="GV15" s="298"/>
      <c r="GW15" s="298"/>
      <c r="GX15" s="298"/>
      <c r="GY15" s="298"/>
      <c r="GZ15" s="298"/>
      <c r="HA15" s="298"/>
      <c r="HB15" s="298"/>
      <c r="HC15" s="298"/>
      <c r="HD15" s="298"/>
      <c r="HE15" s="298"/>
      <c r="HF15" s="298"/>
      <c r="HG15" s="298"/>
      <c r="HH15" s="298"/>
      <c r="HI15" s="298"/>
      <c r="HJ15" s="298"/>
      <c r="HK15" s="298"/>
      <c r="HL15" s="298"/>
      <c r="HM15" s="298"/>
      <c r="HN15" s="298"/>
      <c r="HO15" s="298"/>
      <c r="HP15" s="298"/>
      <c r="HQ15" s="298"/>
      <c r="HR15" s="298"/>
      <c r="HS15" s="298"/>
      <c r="HT15" s="298"/>
      <c r="HU15" s="298"/>
      <c r="HV15" s="298"/>
      <c r="HW15" s="298"/>
      <c r="HX15" s="298"/>
      <c r="HY15" s="298"/>
      <c r="HZ15" s="298"/>
      <c r="IA15" s="298"/>
    </row>
    <row r="16" s="348" customFormat="1" ht="21" customHeight="1" spans="1:235">
      <c r="A16" s="325" t="s">
        <v>59</v>
      </c>
      <c r="B16" s="315">
        <f>B5</f>
        <v>1741672</v>
      </c>
      <c r="C16" s="315">
        <f>C5</f>
        <v>2418767</v>
      </c>
      <c r="D16" s="354">
        <f>+E16/B16*100</f>
        <v>38.8761488960034</v>
      </c>
      <c r="E16" s="315">
        <f>+C16-B16</f>
        <v>677095</v>
      </c>
      <c r="F16" s="356"/>
      <c r="G16" s="326" t="s">
        <v>60</v>
      </c>
      <c r="H16" s="315">
        <f>SUM(H5:H15)</f>
        <v>938542</v>
      </c>
      <c r="I16" s="370">
        <v>1308946</v>
      </c>
      <c r="J16" s="315">
        <f>SUM(J5:J15)</f>
        <v>2562303</v>
      </c>
      <c r="K16" s="354">
        <f>+L16/H16*100</f>
        <v>173.008879730476</v>
      </c>
      <c r="L16" s="342">
        <f t="shared" ref="L16:L21" si="2">+J16-H16</f>
        <v>1623761</v>
      </c>
      <c r="M16" s="369"/>
      <c r="N16" s="298"/>
      <c r="O16" s="298"/>
      <c r="P16" s="298"/>
      <c r="Q16" s="298"/>
      <c r="R16" s="298"/>
      <c r="S16" s="298"/>
      <c r="T16" s="298"/>
      <c r="U16" s="298"/>
      <c r="V16" s="298"/>
      <c r="W16" s="298"/>
      <c r="X16" s="298"/>
      <c r="Y16" s="298"/>
      <c r="Z16" s="298"/>
      <c r="AA16" s="298"/>
      <c r="AB16" s="298"/>
      <c r="AC16" s="298"/>
      <c r="AD16" s="298"/>
      <c r="AE16" s="298"/>
      <c r="AF16" s="298"/>
      <c r="AG16" s="298"/>
      <c r="AH16" s="298"/>
      <c r="AI16" s="298"/>
      <c r="AJ16" s="298"/>
      <c r="AK16" s="298"/>
      <c r="AL16" s="298"/>
      <c r="AM16" s="298"/>
      <c r="AN16" s="298"/>
      <c r="AO16" s="298"/>
      <c r="AP16" s="298"/>
      <c r="AQ16" s="298"/>
      <c r="AR16" s="298"/>
      <c r="AS16" s="298"/>
      <c r="AT16" s="298"/>
      <c r="AU16" s="298"/>
      <c r="AV16" s="298"/>
      <c r="AW16" s="298"/>
      <c r="AX16" s="298"/>
      <c r="AY16" s="298"/>
      <c r="AZ16" s="298"/>
      <c r="BA16" s="298"/>
      <c r="BB16" s="298"/>
      <c r="BC16" s="298"/>
      <c r="BD16" s="298"/>
      <c r="BE16" s="298"/>
      <c r="BF16" s="298"/>
      <c r="BG16" s="298"/>
      <c r="BH16" s="298"/>
      <c r="BI16" s="298"/>
      <c r="BJ16" s="298"/>
      <c r="BK16" s="298"/>
      <c r="BL16" s="298"/>
      <c r="BM16" s="298"/>
      <c r="BN16" s="298"/>
      <c r="BO16" s="298"/>
      <c r="BP16" s="298"/>
      <c r="BQ16" s="298"/>
      <c r="BR16" s="298"/>
      <c r="BS16" s="298"/>
      <c r="BT16" s="298"/>
      <c r="BU16" s="298"/>
      <c r="BV16" s="298"/>
      <c r="BW16" s="298"/>
      <c r="BX16" s="298"/>
      <c r="BY16" s="298"/>
      <c r="BZ16" s="298"/>
      <c r="CA16" s="298"/>
      <c r="CB16" s="298"/>
      <c r="CC16" s="298"/>
      <c r="CD16" s="298"/>
      <c r="CE16" s="298"/>
      <c r="CF16" s="298"/>
      <c r="CG16" s="298"/>
      <c r="CH16" s="298"/>
      <c r="CI16" s="298"/>
      <c r="CJ16" s="298"/>
      <c r="CK16" s="298"/>
      <c r="CL16" s="298"/>
      <c r="CM16" s="298"/>
      <c r="CN16" s="298"/>
      <c r="CO16" s="298"/>
      <c r="CP16" s="298"/>
      <c r="CQ16" s="298"/>
      <c r="CR16" s="298"/>
      <c r="CS16" s="298"/>
      <c r="CT16" s="298"/>
      <c r="CU16" s="298"/>
      <c r="CV16" s="298"/>
      <c r="CW16" s="298"/>
      <c r="CX16" s="298"/>
      <c r="CY16" s="298"/>
      <c r="CZ16" s="298"/>
      <c r="DA16" s="298"/>
      <c r="DB16" s="298"/>
      <c r="DC16" s="298"/>
      <c r="DD16" s="298"/>
      <c r="DE16" s="298"/>
      <c r="DF16" s="298"/>
      <c r="DG16" s="298"/>
      <c r="DH16" s="298"/>
      <c r="DI16" s="298"/>
      <c r="DJ16" s="298"/>
      <c r="DK16" s="298"/>
      <c r="DL16" s="298"/>
      <c r="DM16" s="298"/>
      <c r="DN16" s="298"/>
      <c r="DO16" s="298"/>
      <c r="DP16" s="298"/>
      <c r="DQ16" s="298"/>
      <c r="DR16" s="298"/>
      <c r="DS16" s="298"/>
      <c r="DT16" s="298"/>
      <c r="DU16" s="298"/>
      <c r="DV16" s="298"/>
      <c r="DW16" s="298"/>
      <c r="DX16" s="298"/>
      <c r="DY16" s="298"/>
      <c r="DZ16" s="298"/>
      <c r="EA16" s="298"/>
      <c r="EB16" s="298"/>
      <c r="EC16" s="298"/>
      <c r="ED16" s="298"/>
      <c r="EE16" s="298"/>
      <c r="EF16" s="298"/>
      <c r="EG16" s="298"/>
      <c r="EH16" s="298"/>
      <c r="EI16" s="298"/>
      <c r="EJ16" s="298"/>
      <c r="EK16" s="298"/>
      <c r="EL16" s="298"/>
      <c r="EM16" s="298"/>
      <c r="EN16" s="298"/>
      <c r="EO16" s="298"/>
      <c r="EP16" s="298"/>
      <c r="EQ16" s="298"/>
      <c r="ER16" s="298"/>
      <c r="ES16" s="298"/>
      <c r="ET16" s="298"/>
      <c r="EU16" s="298"/>
      <c r="EV16" s="298"/>
      <c r="EW16" s="298"/>
      <c r="EX16" s="298"/>
      <c r="EY16" s="298"/>
      <c r="EZ16" s="298"/>
      <c r="FA16" s="298"/>
      <c r="FB16" s="298"/>
      <c r="FC16" s="298"/>
      <c r="FD16" s="298"/>
      <c r="FE16" s="298"/>
      <c r="FF16" s="298"/>
      <c r="FG16" s="298"/>
      <c r="FH16" s="298"/>
      <c r="FI16" s="298"/>
      <c r="FJ16" s="298"/>
      <c r="FK16" s="298"/>
      <c r="FL16" s="298"/>
      <c r="FM16" s="298"/>
      <c r="FN16" s="298"/>
      <c r="FO16" s="298"/>
      <c r="FP16" s="298"/>
      <c r="FQ16" s="298"/>
      <c r="FR16" s="298"/>
      <c r="FS16" s="298"/>
      <c r="FT16" s="298"/>
      <c r="FU16" s="298"/>
      <c r="FV16" s="298"/>
      <c r="FW16" s="298"/>
      <c r="FX16" s="298"/>
      <c r="FY16" s="298"/>
      <c r="FZ16" s="298"/>
      <c r="GA16" s="298"/>
      <c r="GB16" s="298"/>
      <c r="GC16" s="298"/>
      <c r="GD16" s="298"/>
      <c r="GE16" s="298"/>
      <c r="GF16" s="298"/>
      <c r="GG16" s="298"/>
      <c r="GH16" s="298"/>
      <c r="GI16" s="298"/>
      <c r="GJ16" s="298"/>
      <c r="GK16" s="298"/>
      <c r="GL16" s="298"/>
      <c r="GM16" s="298"/>
      <c r="GN16" s="298"/>
      <c r="GO16" s="298"/>
      <c r="GP16" s="298"/>
      <c r="GQ16" s="298"/>
      <c r="GR16" s="298"/>
      <c r="GS16" s="298"/>
      <c r="GT16" s="298"/>
      <c r="GU16" s="298"/>
      <c r="GV16" s="298"/>
      <c r="GW16" s="298"/>
      <c r="GX16" s="298"/>
      <c r="GY16" s="298"/>
      <c r="GZ16" s="298"/>
      <c r="HA16" s="298"/>
      <c r="HB16" s="298"/>
      <c r="HC16" s="298"/>
      <c r="HD16" s="298"/>
      <c r="HE16" s="298"/>
      <c r="HF16" s="298"/>
      <c r="HG16" s="298"/>
      <c r="HH16" s="298"/>
      <c r="HI16" s="298"/>
      <c r="HJ16" s="298"/>
      <c r="HK16" s="298"/>
      <c r="HL16" s="298"/>
      <c r="HM16" s="298"/>
      <c r="HN16" s="298"/>
      <c r="HO16" s="298"/>
      <c r="HP16" s="298"/>
      <c r="HQ16" s="298"/>
      <c r="HR16" s="298"/>
      <c r="HS16" s="298"/>
      <c r="HT16" s="298"/>
      <c r="HU16" s="298"/>
      <c r="HV16" s="298"/>
      <c r="HW16" s="298"/>
      <c r="HX16" s="298"/>
      <c r="HY16" s="298"/>
      <c r="HZ16" s="298"/>
      <c r="IA16" s="298"/>
    </row>
    <row r="17" s="348" customFormat="1" ht="21" customHeight="1" spans="1:235">
      <c r="A17" s="321" t="s">
        <v>63</v>
      </c>
      <c r="B17" s="315">
        <v>14815</v>
      </c>
      <c r="C17" s="315">
        <v>11690</v>
      </c>
      <c r="D17" s="354"/>
      <c r="E17" s="315">
        <f>+C17-B17</f>
        <v>-3125</v>
      </c>
      <c r="F17" s="356"/>
      <c r="G17" s="318" t="s">
        <v>62</v>
      </c>
      <c r="H17" s="315"/>
      <c r="I17" s="366"/>
      <c r="J17" s="315"/>
      <c r="K17" s="354"/>
      <c r="L17" s="342"/>
      <c r="M17" s="369"/>
      <c r="N17" s="298"/>
      <c r="O17" s="298"/>
      <c r="P17" s="298"/>
      <c r="Q17" s="298"/>
      <c r="R17" s="298"/>
      <c r="S17" s="298"/>
      <c r="T17" s="298"/>
      <c r="U17" s="298"/>
      <c r="V17" s="298"/>
      <c r="W17" s="298"/>
      <c r="X17" s="298"/>
      <c r="Y17" s="298"/>
      <c r="Z17" s="298"/>
      <c r="AA17" s="298"/>
      <c r="AB17" s="298"/>
      <c r="AC17" s="298"/>
      <c r="AD17" s="298"/>
      <c r="AE17" s="298"/>
      <c r="AF17" s="298"/>
      <c r="AG17" s="298"/>
      <c r="AH17" s="298"/>
      <c r="AI17" s="298"/>
      <c r="AJ17" s="298"/>
      <c r="AK17" s="298"/>
      <c r="AL17" s="298"/>
      <c r="AM17" s="298"/>
      <c r="AN17" s="298"/>
      <c r="AO17" s="298"/>
      <c r="AP17" s="298"/>
      <c r="AQ17" s="298"/>
      <c r="AR17" s="298"/>
      <c r="AS17" s="298"/>
      <c r="AT17" s="298"/>
      <c r="AU17" s="298"/>
      <c r="AV17" s="298"/>
      <c r="AW17" s="298"/>
      <c r="AX17" s="298"/>
      <c r="AY17" s="298"/>
      <c r="AZ17" s="298"/>
      <c r="BA17" s="298"/>
      <c r="BB17" s="298"/>
      <c r="BC17" s="298"/>
      <c r="BD17" s="298"/>
      <c r="BE17" s="298"/>
      <c r="BF17" s="298"/>
      <c r="BG17" s="298"/>
      <c r="BH17" s="298"/>
      <c r="BI17" s="298"/>
      <c r="BJ17" s="298"/>
      <c r="BK17" s="298"/>
      <c r="BL17" s="298"/>
      <c r="BM17" s="298"/>
      <c r="BN17" s="298"/>
      <c r="BO17" s="298"/>
      <c r="BP17" s="298"/>
      <c r="BQ17" s="298"/>
      <c r="BR17" s="298"/>
      <c r="BS17" s="298"/>
      <c r="BT17" s="298"/>
      <c r="BU17" s="298"/>
      <c r="BV17" s="298"/>
      <c r="BW17" s="298"/>
      <c r="BX17" s="298"/>
      <c r="BY17" s="298"/>
      <c r="BZ17" s="298"/>
      <c r="CA17" s="298"/>
      <c r="CB17" s="298"/>
      <c r="CC17" s="298"/>
      <c r="CD17" s="298"/>
      <c r="CE17" s="298"/>
      <c r="CF17" s="298"/>
      <c r="CG17" s="298"/>
      <c r="CH17" s="298"/>
      <c r="CI17" s="298"/>
      <c r="CJ17" s="298"/>
      <c r="CK17" s="298"/>
      <c r="CL17" s="298"/>
      <c r="CM17" s="298"/>
      <c r="CN17" s="298"/>
      <c r="CO17" s="298"/>
      <c r="CP17" s="298"/>
      <c r="CQ17" s="298"/>
      <c r="CR17" s="298"/>
      <c r="CS17" s="298"/>
      <c r="CT17" s="298"/>
      <c r="CU17" s="298"/>
      <c r="CV17" s="298"/>
      <c r="CW17" s="298"/>
      <c r="CX17" s="298"/>
      <c r="CY17" s="298"/>
      <c r="CZ17" s="298"/>
      <c r="DA17" s="298"/>
      <c r="DB17" s="298"/>
      <c r="DC17" s="298"/>
      <c r="DD17" s="298"/>
      <c r="DE17" s="298"/>
      <c r="DF17" s="298"/>
      <c r="DG17" s="298"/>
      <c r="DH17" s="298"/>
      <c r="DI17" s="298"/>
      <c r="DJ17" s="298"/>
      <c r="DK17" s="298"/>
      <c r="DL17" s="298"/>
      <c r="DM17" s="298"/>
      <c r="DN17" s="298"/>
      <c r="DO17" s="298"/>
      <c r="DP17" s="298"/>
      <c r="DQ17" s="298"/>
      <c r="DR17" s="298"/>
      <c r="DS17" s="298"/>
      <c r="DT17" s="298"/>
      <c r="DU17" s="298"/>
      <c r="DV17" s="298"/>
      <c r="DW17" s="298"/>
      <c r="DX17" s="298"/>
      <c r="DY17" s="298"/>
      <c r="DZ17" s="298"/>
      <c r="EA17" s="298"/>
      <c r="EB17" s="298"/>
      <c r="EC17" s="298"/>
      <c r="ED17" s="298"/>
      <c r="EE17" s="298"/>
      <c r="EF17" s="298"/>
      <c r="EG17" s="298"/>
      <c r="EH17" s="298"/>
      <c r="EI17" s="298"/>
      <c r="EJ17" s="298"/>
      <c r="EK17" s="298"/>
      <c r="EL17" s="298"/>
      <c r="EM17" s="298"/>
      <c r="EN17" s="298"/>
      <c r="EO17" s="298"/>
      <c r="EP17" s="298"/>
      <c r="EQ17" s="298"/>
      <c r="ER17" s="298"/>
      <c r="ES17" s="298"/>
      <c r="ET17" s="298"/>
      <c r="EU17" s="298"/>
      <c r="EV17" s="298"/>
      <c r="EW17" s="298"/>
      <c r="EX17" s="298"/>
      <c r="EY17" s="298"/>
      <c r="EZ17" s="298"/>
      <c r="FA17" s="298"/>
      <c r="FB17" s="298"/>
      <c r="FC17" s="298"/>
      <c r="FD17" s="298"/>
      <c r="FE17" s="298"/>
      <c r="FF17" s="298"/>
      <c r="FG17" s="298"/>
      <c r="FH17" s="298"/>
      <c r="FI17" s="298"/>
      <c r="FJ17" s="298"/>
      <c r="FK17" s="298"/>
      <c r="FL17" s="298"/>
      <c r="FM17" s="298"/>
      <c r="FN17" s="298"/>
      <c r="FO17" s="298"/>
      <c r="FP17" s="298"/>
      <c r="FQ17" s="298"/>
      <c r="FR17" s="298"/>
      <c r="FS17" s="298"/>
      <c r="FT17" s="298"/>
      <c r="FU17" s="298"/>
      <c r="FV17" s="298"/>
      <c r="FW17" s="298"/>
      <c r="FX17" s="298"/>
      <c r="FY17" s="298"/>
      <c r="FZ17" s="298"/>
      <c r="GA17" s="298"/>
      <c r="GB17" s="298"/>
      <c r="GC17" s="298"/>
      <c r="GD17" s="298"/>
      <c r="GE17" s="298"/>
      <c r="GF17" s="298"/>
      <c r="GG17" s="298"/>
      <c r="GH17" s="298"/>
      <c r="GI17" s="298"/>
      <c r="GJ17" s="298"/>
      <c r="GK17" s="298"/>
      <c r="GL17" s="298"/>
      <c r="GM17" s="298"/>
      <c r="GN17" s="298"/>
      <c r="GO17" s="298"/>
      <c r="GP17" s="298"/>
      <c r="GQ17" s="298"/>
      <c r="GR17" s="298"/>
      <c r="GS17" s="298"/>
      <c r="GT17" s="298"/>
      <c r="GU17" s="298"/>
      <c r="GV17" s="298"/>
      <c r="GW17" s="298"/>
      <c r="GX17" s="298"/>
      <c r="GY17" s="298"/>
      <c r="GZ17" s="298"/>
      <c r="HA17" s="298"/>
      <c r="HB17" s="298"/>
      <c r="HC17" s="298"/>
      <c r="HD17" s="298"/>
      <c r="HE17" s="298"/>
      <c r="HF17" s="298"/>
      <c r="HG17" s="298"/>
      <c r="HH17" s="298"/>
      <c r="HI17" s="298"/>
      <c r="HJ17" s="298"/>
      <c r="HK17" s="298"/>
      <c r="HL17" s="298"/>
      <c r="HM17" s="298"/>
      <c r="HN17" s="298"/>
      <c r="HO17" s="298"/>
      <c r="HP17" s="298"/>
      <c r="HQ17" s="298"/>
      <c r="HR17" s="298"/>
      <c r="HS17" s="298"/>
      <c r="HT17" s="298"/>
      <c r="HU17" s="298"/>
      <c r="HV17" s="298"/>
      <c r="HW17" s="298"/>
      <c r="HX17" s="298"/>
      <c r="HY17" s="298"/>
      <c r="HZ17" s="298"/>
      <c r="IA17" s="298"/>
    </row>
    <row r="18" s="348" customFormat="1" ht="21" customHeight="1" spans="1:235">
      <c r="A18" s="321" t="s">
        <v>65</v>
      </c>
      <c r="B18" s="315">
        <v>760700</v>
      </c>
      <c r="C18" s="315">
        <v>850206</v>
      </c>
      <c r="D18" s="354"/>
      <c r="E18" s="315">
        <f>+C18-B18</f>
        <v>89506</v>
      </c>
      <c r="F18" s="356"/>
      <c r="G18" s="318" t="s">
        <v>95</v>
      </c>
      <c r="H18" s="315"/>
      <c r="I18" s="366"/>
      <c r="J18" s="315"/>
      <c r="K18" s="354"/>
      <c r="L18" s="342"/>
      <c r="M18" s="369"/>
      <c r="N18" s="298"/>
      <c r="O18" s="298"/>
      <c r="P18" s="298"/>
      <c r="Q18" s="298"/>
      <c r="R18" s="298"/>
      <c r="S18" s="298"/>
      <c r="T18" s="298"/>
      <c r="U18" s="298"/>
      <c r="V18" s="298"/>
      <c r="W18" s="298"/>
      <c r="X18" s="298"/>
      <c r="Y18" s="298"/>
      <c r="Z18" s="298"/>
      <c r="AA18" s="298"/>
      <c r="AB18" s="298"/>
      <c r="AC18" s="298"/>
      <c r="AD18" s="298"/>
      <c r="AE18" s="298"/>
      <c r="AF18" s="298"/>
      <c r="AG18" s="298"/>
      <c r="AH18" s="298"/>
      <c r="AI18" s="298"/>
      <c r="AJ18" s="298"/>
      <c r="AK18" s="298"/>
      <c r="AL18" s="298"/>
      <c r="AM18" s="298"/>
      <c r="AN18" s="298"/>
      <c r="AO18" s="298"/>
      <c r="AP18" s="298"/>
      <c r="AQ18" s="298"/>
      <c r="AR18" s="298"/>
      <c r="AS18" s="298"/>
      <c r="AT18" s="298"/>
      <c r="AU18" s="298"/>
      <c r="AV18" s="298"/>
      <c r="AW18" s="298"/>
      <c r="AX18" s="298"/>
      <c r="AY18" s="298"/>
      <c r="AZ18" s="298"/>
      <c r="BA18" s="298"/>
      <c r="BB18" s="298"/>
      <c r="BC18" s="298"/>
      <c r="BD18" s="298"/>
      <c r="BE18" s="298"/>
      <c r="BF18" s="298"/>
      <c r="BG18" s="298"/>
      <c r="BH18" s="298"/>
      <c r="BI18" s="298"/>
      <c r="BJ18" s="298"/>
      <c r="BK18" s="298"/>
      <c r="BL18" s="298"/>
      <c r="BM18" s="298"/>
      <c r="BN18" s="298"/>
      <c r="BO18" s="298"/>
      <c r="BP18" s="298"/>
      <c r="BQ18" s="298"/>
      <c r="BR18" s="298"/>
      <c r="BS18" s="298"/>
      <c r="BT18" s="298"/>
      <c r="BU18" s="298"/>
      <c r="BV18" s="298"/>
      <c r="BW18" s="298"/>
      <c r="BX18" s="298"/>
      <c r="BY18" s="298"/>
      <c r="BZ18" s="298"/>
      <c r="CA18" s="298"/>
      <c r="CB18" s="298"/>
      <c r="CC18" s="298"/>
      <c r="CD18" s="298"/>
      <c r="CE18" s="298"/>
      <c r="CF18" s="298"/>
      <c r="CG18" s="298"/>
      <c r="CH18" s="298"/>
      <c r="CI18" s="298"/>
      <c r="CJ18" s="298"/>
      <c r="CK18" s="298"/>
      <c r="CL18" s="298"/>
      <c r="CM18" s="298"/>
      <c r="CN18" s="298"/>
      <c r="CO18" s="298"/>
      <c r="CP18" s="298"/>
      <c r="CQ18" s="298"/>
      <c r="CR18" s="298"/>
      <c r="CS18" s="298"/>
      <c r="CT18" s="298"/>
      <c r="CU18" s="298"/>
      <c r="CV18" s="298"/>
      <c r="CW18" s="298"/>
      <c r="CX18" s="298"/>
      <c r="CY18" s="298"/>
      <c r="CZ18" s="298"/>
      <c r="DA18" s="298"/>
      <c r="DB18" s="298"/>
      <c r="DC18" s="298"/>
      <c r="DD18" s="298"/>
      <c r="DE18" s="298"/>
      <c r="DF18" s="298"/>
      <c r="DG18" s="298"/>
      <c r="DH18" s="298"/>
      <c r="DI18" s="298"/>
      <c r="DJ18" s="298"/>
      <c r="DK18" s="298"/>
      <c r="DL18" s="298"/>
      <c r="DM18" s="298"/>
      <c r="DN18" s="298"/>
      <c r="DO18" s="298"/>
      <c r="DP18" s="298"/>
      <c r="DQ18" s="298"/>
      <c r="DR18" s="298"/>
      <c r="DS18" s="298"/>
      <c r="DT18" s="298"/>
      <c r="DU18" s="298"/>
      <c r="DV18" s="298"/>
      <c r="DW18" s="298"/>
      <c r="DX18" s="298"/>
      <c r="DY18" s="298"/>
      <c r="DZ18" s="298"/>
      <c r="EA18" s="298"/>
      <c r="EB18" s="298"/>
      <c r="EC18" s="298"/>
      <c r="ED18" s="298"/>
      <c r="EE18" s="298"/>
      <c r="EF18" s="298"/>
      <c r="EG18" s="298"/>
      <c r="EH18" s="298"/>
      <c r="EI18" s="298"/>
      <c r="EJ18" s="298"/>
      <c r="EK18" s="298"/>
      <c r="EL18" s="298"/>
      <c r="EM18" s="298"/>
      <c r="EN18" s="298"/>
      <c r="EO18" s="298"/>
      <c r="EP18" s="298"/>
      <c r="EQ18" s="298"/>
      <c r="ER18" s="298"/>
      <c r="ES18" s="298"/>
      <c r="ET18" s="298"/>
      <c r="EU18" s="298"/>
      <c r="EV18" s="298"/>
      <c r="EW18" s="298"/>
      <c r="EX18" s="298"/>
      <c r="EY18" s="298"/>
      <c r="EZ18" s="298"/>
      <c r="FA18" s="298"/>
      <c r="FB18" s="298"/>
      <c r="FC18" s="298"/>
      <c r="FD18" s="298"/>
      <c r="FE18" s="298"/>
      <c r="FF18" s="298"/>
      <c r="FG18" s="298"/>
      <c r="FH18" s="298"/>
      <c r="FI18" s="298"/>
      <c r="FJ18" s="298"/>
      <c r="FK18" s="298"/>
      <c r="FL18" s="298"/>
      <c r="FM18" s="298"/>
      <c r="FN18" s="298"/>
      <c r="FO18" s="298"/>
      <c r="FP18" s="298"/>
      <c r="FQ18" s="298"/>
      <c r="FR18" s="298"/>
      <c r="FS18" s="298"/>
      <c r="FT18" s="298"/>
      <c r="FU18" s="298"/>
      <c r="FV18" s="298"/>
      <c r="FW18" s="298"/>
      <c r="FX18" s="298"/>
      <c r="FY18" s="298"/>
      <c r="FZ18" s="298"/>
      <c r="GA18" s="298"/>
      <c r="GB18" s="298"/>
      <c r="GC18" s="298"/>
      <c r="GD18" s="298"/>
      <c r="GE18" s="298"/>
      <c r="GF18" s="298"/>
      <c r="GG18" s="298"/>
      <c r="GH18" s="298"/>
      <c r="GI18" s="298"/>
      <c r="GJ18" s="298"/>
      <c r="GK18" s="298"/>
      <c r="GL18" s="298"/>
      <c r="GM18" s="298"/>
      <c r="GN18" s="298"/>
      <c r="GO18" s="298"/>
      <c r="GP18" s="298"/>
      <c r="GQ18" s="298"/>
      <c r="GR18" s="298"/>
      <c r="GS18" s="298"/>
      <c r="GT18" s="298"/>
      <c r="GU18" s="298"/>
      <c r="GV18" s="298"/>
      <c r="GW18" s="298"/>
      <c r="GX18" s="298"/>
      <c r="GY18" s="298"/>
      <c r="GZ18" s="298"/>
      <c r="HA18" s="298"/>
      <c r="HB18" s="298"/>
      <c r="HC18" s="298"/>
      <c r="HD18" s="298"/>
      <c r="HE18" s="298"/>
      <c r="HF18" s="298"/>
      <c r="HG18" s="298"/>
      <c r="HH18" s="298"/>
      <c r="HI18" s="298"/>
      <c r="HJ18" s="298"/>
      <c r="HK18" s="298"/>
      <c r="HL18" s="298"/>
      <c r="HM18" s="298"/>
      <c r="HN18" s="298"/>
      <c r="HO18" s="298"/>
      <c r="HP18" s="298"/>
      <c r="HQ18" s="298"/>
      <c r="HR18" s="298"/>
      <c r="HS18" s="298"/>
      <c r="HT18" s="298"/>
      <c r="HU18" s="298"/>
      <c r="HV18" s="298"/>
      <c r="HW18" s="298"/>
      <c r="HX18" s="298"/>
      <c r="HY18" s="298"/>
      <c r="HZ18" s="298"/>
      <c r="IA18" s="298"/>
    </row>
    <row r="19" s="348" customFormat="1" ht="21" customHeight="1" spans="1:235">
      <c r="A19" s="321" t="s">
        <v>69</v>
      </c>
      <c r="B19" s="315">
        <v>12391</v>
      </c>
      <c r="C19" s="315">
        <v>17209</v>
      </c>
      <c r="D19" s="354"/>
      <c r="E19" s="315">
        <v>4818</v>
      </c>
      <c r="F19" s="356"/>
      <c r="G19" s="318" t="s">
        <v>131</v>
      </c>
      <c r="H19" s="315"/>
      <c r="I19" s="366"/>
      <c r="J19" s="315">
        <v>40950</v>
      </c>
      <c r="K19" s="354"/>
      <c r="L19" s="342">
        <v>40950</v>
      </c>
      <c r="M19" s="369"/>
      <c r="N19" s="298"/>
      <c r="O19" s="298"/>
      <c r="P19" s="298"/>
      <c r="Q19" s="298"/>
      <c r="R19" s="298"/>
      <c r="S19" s="298"/>
      <c r="T19" s="298"/>
      <c r="U19" s="298"/>
      <c r="V19" s="298"/>
      <c r="W19" s="298"/>
      <c r="X19" s="298"/>
      <c r="Y19" s="298"/>
      <c r="Z19" s="298"/>
      <c r="AA19" s="298"/>
      <c r="AB19" s="298"/>
      <c r="AC19" s="298"/>
      <c r="AD19" s="298"/>
      <c r="AE19" s="298"/>
      <c r="AF19" s="298"/>
      <c r="AG19" s="298"/>
      <c r="AH19" s="298"/>
      <c r="AI19" s="298"/>
      <c r="AJ19" s="298"/>
      <c r="AK19" s="298"/>
      <c r="AL19" s="298"/>
      <c r="AM19" s="298"/>
      <c r="AN19" s="298"/>
      <c r="AO19" s="298"/>
      <c r="AP19" s="298"/>
      <c r="AQ19" s="298"/>
      <c r="AR19" s="298"/>
      <c r="AS19" s="298"/>
      <c r="AT19" s="298"/>
      <c r="AU19" s="298"/>
      <c r="AV19" s="298"/>
      <c r="AW19" s="298"/>
      <c r="AX19" s="298"/>
      <c r="AY19" s="298"/>
      <c r="AZ19" s="298"/>
      <c r="BA19" s="298"/>
      <c r="BB19" s="298"/>
      <c r="BC19" s="298"/>
      <c r="BD19" s="298"/>
      <c r="BE19" s="298"/>
      <c r="BF19" s="298"/>
      <c r="BG19" s="298"/>
      <c r="BH19" s="298"/>
      <c r="BI19" s="298"/>
      <c r="BJ19" s="298"/>
      <c r="BK19" s="298"/>
      <c r="BL19" s="298"/>
      <c r="BM19" s="298"/>
      <c r="BN19" s="298"/>
      <c r="BO19" s="298"/>
      <c r="BP19" s="298"/>
      <c r="BQ19" s="298"/>
      <c r="BR19" s="298"/>
      <c r="BS19" s="298"/>
      <c r="BT19" s="298"/>
      <c r="BU19" s="298"/>
      <c r="BV19" s="298"/>
      <c r="BW19" s="298"/>
      <c r="BX19" s="298"/>
      <c r="BY19" s="298"/>
      <c r="BZ19" s="298"/>
      <c r="CA19" s="298"/>
      <c r="CB19" s="298"/>
      <c r="CC19" s="298"/>
      <c r="CD19" s="298"/>
      <c r="CE19" s="298"/>
      <c r="CF19" s="298"/>
      <c r="CG19" s="298"/>
      <c r="CH19" s="298"/>
      <c r="CI19" s="298"/>
      <c r="CJ19" s="298"/>
      <c r="CK19" s="298"/>
      <c r="CL19" s="298"/>
      <c r="CM19" s="298"/>
      <c r="CN19" s="298"/>
      <c r="CO19" s="298"/>
      <c r="CP19" s="298"/>
      <c r="CQ19" s="298"/>
      <c r="CR19" s="298"/>
      <c r="CS19" s="298"/>
      <c r="CT19" s="298"/>
      <c r="CU19" s="298"/>
      <c r="CV19" s="298"/>
      <c r="CW19" s="298"/>
      <c r="CX19" s="298"/>
      <c r="CY19" s="298"/>
      <c r="CZ19" s="298"/>
      <c r="DA19" s="298"/>
      <c r="DB19" s="298"/>
      <c r="DC19" s="298"/>
      <c r="DD19" s="298"/>
      <c r="DE19" s="298"/>
      <c r="DF19" s="298"/>
      <c r="DG19" s="298"/>
      <c r="DH19" s="298"/>
      <c r="DI19" s="298"/>
      <c r="DJ19" s="298"/>
      <c r="DK19" s="298"/>
      <c r="DL19" s="298"/>
      <c r="DM19" s="298"/>
      <c r="DN19" s="298"/>
      <c r="DO19" s="298"/>
      <c r="DP19" s="298"/>
      <c r="DQ19" s="298"/>
      <c r="DR19" s="298"/>
      <c r="DS19" s="298"/>
      <c r="DT19" s="298"/>
      <c r="DU19" s="298"/>
      <c r="DV19" s="298"/>
      <c r="DW19" s="298"/>
      <c r="DX19" s="298"/>
      <c r="DY19" s="298"/>
      <c r="DZ19" s="298"/>
      <c r="EA19" s="298"/>
      <c r="EB19" s="298"/>
      <c r="EC19" s="298"/>
      <c r="ED19" s="298"/>
      <c r="EE19" s="298"/>
      <c r="EF19" s="298"/>
      <c r="EG19" s="298"/>
      <c r="EH19" s="298"/>
      <c r="EI19" s="298"/>
      <c r="EJ19" s="298"/>
      <c r="EK19" s="298"/>
      <c r="EL19" s="298"/>
      <c r="EM19" s="298"/>
      <c r="EN19" s="298"/>
      <c r="EO19" s="298"/>
      <c r="EP19" s="298"/>
      <c r="EQ19" s="298"/>
      <c r="ER19" s="298"/>
      <c r="ES19" s="298"/>
      <c r="ET19" s="298"/>
      <c r="EU19" s="298"/>
      <c r="EV19" s="298"/>
      <c r="EW19" s="298"/>
      <c r="EX19" s="298"/>
      <c r="EY19" s="298"/>
      <c r="EZ19" s="298"/>
      <c r="FA19" s="298"/>
      <c r="FB19" s="298"/>
      <c r="FC19" s="298"/>
      <c r="FD19" s="298"/>
      <c r="FE19" s="298"/>
      <c r="FF19" s="298"/>
      <c r="FG19" s="298"/>
      <c r="FH19" s="298"/>
      <c r="FI19" s="298"/>
      <c r="FJ19" s="298"/>
      <c r="FK19" s="298"/>
      <c r="FL19" s="298"/>
      <c r="FM19" s="298"/>
      <c r="FN19" s="298"/>
      <c r="FO19" s="298"/>
      <c r="FP19" s="298"/>
      <c r="FQ19" s="298"/>
      <c r="FR19" s="298"/>
      <c r="FS19" s="298"/>
      <c r="FT19" s="298"/>
      <c r="FU19" s="298"/>
      <c r="FV19" s="298"/>
      <c r="FW19" s="298"/>
      <c r="FX19" s="298"/>
      <c r="FY19" s="298"/>
      <c r="FZ19" s="298"/>
      <c r="GA19" s="298"/>
      <c r="GB19" s="298"/>
      <c r="GC19" s="298"/>
      <c r="GD19" s="298"/>
      <c r="GE19" s="298"/>
      <c r="GF19" s="298"/>
      <c r="GG19" s="298"/>
      <c r="GH19" s="298"/>
      <c r="GI19" s="298"/>
      <c r="GJ19" s="298"/>
      <c r="GK19" s="298"/>
      <c r="GL19" s="298"/>
      <c r="GM19" s="298"/>
      <c r="GN19" s="298"/>
      <c r="GO19" s="298"/>
      <c r="GP19" s="298"/>
      <c r="GQ19" s="298"/>
      <c r="GR19" s="298"/>
      <c r="GS19" s="298"/>
      <c r="GT19" s="298"/>
      <c r="GU19" s="298"/>
      <c r="GV19" s="298"/>
      <c r="GW19" s="298"/>
      <c r="GX19" s="298"/>
      <c r="GY19" s="298"/>
      <c r="GZ19" s="298"/>
      <c r="HA19" s="298"/>
      <c r="HB19" s="298"/>
      <c r="HC19" s="298"/>
      <c r="HD19" s="298"/>
      <c r="HE19" s="298"/>
      <c r="HF19" s="298"/>
      <c r="HG19" s="298"/>
      <c r="HH19" s="298"/>
      <c r="HI19" s="298"/>
      <c r="HJ19" s="298"/>
      <c r="HK19" s="298"/>
      <c r="HL19" s="298"/>
      <c r="HM19" s="298"/>
      <c r="HN19" s="298"/>
      <c r="HO19" s="298"/>
      <c r="HP19" s="298"/>
      <c r="HQ19" s="298"/>
      <c r="HR19" s="298"/>
      <c r="HS19" s="298"/>
      <c r="HT19" s="298"/>
      <c r="HU19" s="298"/>
      <c r="HV19" s="298"/>
      <c r="HW19" s="298"/>
      <c r="HX19" s="298"/>
      <c r="HY19" s="298"/>
      <c r="HZ19" s="298"/>
      <c r="IA19" s="298"/>
    </row>
    <row r="20" s="348" customFormat="1" ht="21" customHeight="1" spans="1:235">
      <c r="A20" s="329" t="s">
        <v>186</v>
      </c>
      <c r="B20" s="315">
        <v>222531</v>
      </c>
      <c r="C20" s="315">
        <v>95841</v>
      </c>
      <c r="D20" s="354"/>
      <c r="E20" s="315">
        <f>+C20-B20</f>
        <v>-126690</v>
      </c>
      <c r="F20" s="356"/>
      <c r="G20" s="318" t="s">
        <v>68</v>
      </c>
      <c r="H20" s="315">
        <v>338853</v>
      </c>
      <c r="I20" s="366"/>
      <c r="J20" s="315">
        <v>790460</v>
      </c>
      <c r="K20" s="354"/>
      <c r="L20" s="342">
        <f t="shared" si="2"/>
        <v>451607</v>
      </c>
      <c r="M20" s="369"/>
      <c r="N20" s="298"/>
      <c r="O20" s="298"/>
      <c r="P20" s="298"/>
      <c r="Q20" s="298"/>
      <c r="R20" s="298"/>
      <c r="S20" s="298"/>
      <c r="T20" s="298"/>
      <c r="U20" s="298"/>
      <c r="V20" s="298"/>
      <c r="W20" s="298"/>
      <c r="X20" s="298"/>
      <c r="Y20" s="298"/>
      <c r="Z20" s="298"/>
      <c r="AA20" s="298"/>
      <c r="AB20" s="298"/>
      <c r="AC20" s="298"/>
      <c r="AD20" s="298"/>
      <c r="AE20" s="298"/>
      <c r="AF20" s="298"/>
      <c r="AG20" s="298"/>
      <c r="AH20" s="298"/>
      <c r="AI20" s="298"/>
      <c r="AJ20" s="298"/>
      <c r="AK20" s="298"/>
      <c r="AL20" s="298"/>
      <c r="AM20" s="298"/>
      <c r="AN20" s="298"/>
      <c r="AO20" s="298"/>
      <c r="AP20" s="298"/>
      <c r="AQ20" s="298"/>
      <c r="AR20" s="298"/>
      <c r="AS20" s="298"/>
      <c r="AT20" s="298"/>
      <c r="AU20" s="298"/>
      <c r="AV20" s="298"/>
      <c r="AW20" s="298"/>
      <c r="AX20" s="298"/>
      <c r="AY20" s="298"/>
      <c r="AZ20" s="298"/>
      <c r="BA20" s="298"/>
      <c r="BB20" s="298"/>
      <c r="BC20" s="298"/>
      <c r="BD20" s="298"/>
      <c r="BE20" s="298"/>
      <c r="BF20" s="298"/>
      <c r="BG20" s="298"/>
      <c r="BH20" s="298"/>
      <c r="BI20" s="298"/>
      <c r="BJ20" s="298"/>
      <c r="BK20" s="298"/>
      <c r="BL20" s="298"/>
      <c r="BM20" s="298"/>
      <c r="BN20" s="298"/>
      <c r="BO20" s="298"/>
      <c r="BP20" s="298"/>
      <c r="BQ20" s="298"/>
      <c r="BR20" s="298"/>
      <c r="BS20" s="298"/>
      <c r="BT20" s="298"/>
      <c r="BU20" s="298"/>
      <c r="BV20" s="298"/>
      <c r="BW20" s="298"/>
      <c r="BX20" s="298"/>
      <c r="BY20" s="298"/>
      <c r="BZ20" s="298"/>
      <c r="CA20" s="298"/>
      <c r="CB20" s="298"/>
      <c r="CC20" s="298"/>
      <c r="CD20" s="298"/>
      <c r="CE20" s="298"/>
      <c r="CF20" s="298"/>
      <c r="CG20" s="298"/>
      <c r="CH20" s="298"/>
      <c r="CI20" s="298"/>
      <c r="CJ20" s="298"/>
      <c r="CK20" s="298"/>
      <c r="CL20" s="298"/>
      <c r="CM20" s="298"/>
      <c r="CN20" s="298"/>
      <c r="CO20" s="298"/>
      <c r="CP20" s="298"/>
      <c r="CQ20" s="298"/>
      <c r="CR20" s="298"/>
      <c r="CS20" s="298"/>
      <c r="CT20" s="298"/>
      <c r="CU20" s="298"/>
      <c r="CV20" s="298"/>
      <c r="CW20" s="298"/>
      <c r="CX20" s="298"/>
      <c r="CY20" s="298"/>
      <c r="CZ20" s="298"/>
      <c r="DA20" s="298"/>
      <c r="DB20" s="298"/>
      <c r="DC20" s="298"/>
      <c r="DD20" s="298"/>
      <c r="DE20" s="298"/>
      <c r="DF20" s="298"/>
      <c r="DG20" s="298"/>
      <c r="DH20" s="298"/>
      <c r="DI20" s="298"/>
      <c r="DJ20" s="298"/>
      <c r="DK20" s="298"/>
      <c r="DL20" s="298"/>
      <c r="DM20" s="298"/>
      <c r="DN20" s="298"/>
      <c r="DO20" s="298"/>
      <c r="DP20" s="298"/>
      <c r="DQ20" s="298"/>
      <c r="DR20" s="298"/>
      <c r="DS20" s="298"/>
      <c r="DT20" s="298"/>
      <c r="DU20" s="298"/>
      <c r="DV20" s="298"/>
      <c r="DW20" s="298"/>
      <c r="DX20" s="298"/>
      <c r="DY20" s="298"/>
      <c r="DZ20" s="298"/>
      <c r="EA20" s="298"/>
      <c r="EB20" s="298"/>
      <c r="EC20" s="298"/>
      <c r="ED20" s="298"/>
      <c r="EE20" s="298"/>
      <c r="EF20" s="298"/>
      <c r="EG20" s="298"/>
      <c r="EH20" s="298"/>
      <c r="EI20" s="298"/>
      <c r="EJ20" s="298"/>
      <c r="EK20" s="298"/>
      <c r="EL20" s="298"/>
      <c r="EM20" s="298"/>
      <c r="EN20" s="298"/>
      <c r="EO20" s="298"/>
      <c r="EP20" s="298"/>
      <c r="EQ20" s="298"/>
      <c r="ER20" s="298"/>
      <c r="ES20" s="298"/>
      <c r="ET20" s="298"/>
      <c r="EU20" s="298"/>
      <c r="EV20" s="298"/>
      <c r="EW20" s="298"/>
      <c r="EX20" s="298"/>
      <c r="EY20" s="298"/>
      <c r="EZ20" s="298"/>
      <c r="FA20" s="298"/>
      <c r="FB20" s="298"/>
      <c r="FC20" s="298"/>
      <c r="FD20" s="298"/>
      <c r="FE20" s="298"/>
      <c r="FF20" s="298"/>
      <c r="FG20" s="298"/>
      <c r="FH20" s="298"/>
      <c r="FI20" s="298"/>
      <c r="FJ20" s="298"/>
      <c r="FK20" s="298"/>
      <c r="FL20" s="298"/>
      <c r="FM20" s="298"/>
      <c r="FN20" s="298"/>
      <c r="FO20" s="298"/>
      <c r="FP20" s="298"/>
      <c r="FQ20" s="298"/>
      <c r="FR20" s="298"/>
      <c r="FS20" s="298"/>
      <c r="FT20" s="298"/>
      <c r="FU20" s="298"/>
      <c r="FV20" s="298"/>
      <c r="FW20" s="298"/>
      <c r="FX20" s="298"/>
      <c r="FY20" s="298"/>
      <c r="FZ20" s="298"/>
      <c r="GA20" s="298"/>
      <c r="GB20" s="298"/>
      <c r="GC20" s="298"/>
      <c r="GD20" s="298"/>
      <c r="GE20" s="298"/>
      <c r="GF20" s="298"/>
      <c r="GG20" s="298"/>
      <c r="GH20" s="298"/>
      <c r="GI20" s="298"/>
      <c r="GJ20" s="298"/>
      <c r="GK20" s="298"/>
      <c r="GL20" s="298"/>
      <c r="GM20" s="298"/>
      <c r="GN20" s="298"/>
      <c r="GO20" s="298"/>
      <c r="GP20" s="298"/>
      <c r="GQ20" s="298"/>
      <c r="GR20" s="298"/>
      <c r="GS20" s="298"/>
      <c r="GT20" s="298"/>
      <c r="GU20" s="298"/>
      <c r="GV20" s="298"/>
      <c r="GW20" s="298"/>
      <c r="GX20" s="298"/>
      <c r="GY20" s="298"/>
      <c r="GZ20" s="298"/>
      <c r="HA20" s="298"/>
      <c r="HB20" s="298"/>
      <c r="HC20" s="298"/>
      <c r="HD20" s="298"/>
      <c r="HE20" s="298"/>
      <c r="HF20" s="298"/>
      <c r="HG20" s="298"/>
      <c r="HH20" s="298"/>
      <c r="HI20" s="298"/>
      <c r="HJ20" s="298"/>
      <c r="HK20" s="298"/>
      <c r="HL20" s="298"/>
      <c r="HM20" s="298"/>
      <c r="HN20" s="298"/>
      <c r="HO20" s="298"/>
      <c r="HP20" s="298"/>
      <c r="HQ20" s="298"/>
      <c r="HR20" s="298"/>
      <c r="HS20" s="298"/>
      <c r="HT20" s="298"/>
      <c r="HU20" s="298"/>
      <c r="HV20" s="298"/>
      <c r="HW20" s="298"/>
      <c r="HX20" s="298"/>
      <c r="HY20" s="298"/>
      <c r="HZ20" s="298"/>
      <c r="IA20" s="298"/>
    </row>
    <row r="21" s="348" customFormat="1" ht="21" customHeight="1" spans="1:235">
      <c r="A21" s="321"/>
      <c r="B21" s="315"/>
      <c r="C21" s="315"/>
      <c r="D21" s="354"/>
      <c r="E21" s="315"/>
      <c r="F21" s="356"/>
      <c r="G21" s="360" t="s">
        <v>187</v>
      </c>
      <c r="H21" s="315">
        <v>1771</v>
      </c>
      <c r="I21" s="366"/>
      <c r="J21" s="315"/>
      <c r="K21" s="354"/>
      <c r="L21" s="342">
        <f t="shared" si="2"/>
        <v>-1771</v>
      </c>
      <c r="M21" s="369"/>
      <c r="N21" s="298"/>
      <c r="O21" s="298"/>
      <c r="P21" s="298"/>
      <c r="Q21" s="298"/>
      <c r="R21" s="298"/>
      <c r="S21" s="298"/>
      <c r="T21" s="298"/>
      <c r="U21" s="298"/>
      <c r="V21" s="298"/>
      <c r="W21" s="298"/>
      <c r="X21" s="298"/>
      <c r="Y21" s="298"/>
      <c r="Z21" s="298"/>
      <c r="AA21" s="298"/>
      <c r="AB21" s="298"/>
      <c r="AC21" s="298"/>
      <c r="AD21" s="298"/>
      <c r="AE21" s="298"/>
      <c r="AF21" s="298"/>
      <c r="AG21" s="298"/>
      <c r="AH21" s="298"/>
      <c r="AI21" s="298"/>
      <c r="AJ21" s="298"/>
      <c r="AK21" s="298"/>
      <c r="AL21" s="298"/>
      <c r="AM21" s="298"/>
      <c r="AN21" s="298"/>
      <c r="AO21" s="298"/>
      <c r="AP21" s="298"/>
      <c r="AQ21" s="298"/>
      <c r="AR21" s="298"/>
      <c r="AS21" s="298"/>
      <c r="AT21" s="298"/>
      <c r="AU21" s="298"/>
      <c r="AV21" s="298"/>
      <c r="AW21" s="298"/>
      <c r="AX21" s="298"/>
      <c r="AY21" s="298"/>
      <c r="AZ21" s="298"/>
      <c r="BA21" s="298"/>
      <c r="BB21" s="298"/>
      <c r="BC21" s="298"/>
      <c r="BD21" s="298"/>
      <c r="BE21" s="298"/>
      <c r="BF21" s="298"/>
      <c r="BG21" s="298"/>
      <c r="BH21" s="298"/>
      <c r="BI21" s="298"/>
      <c r="BJ21" s="298"/>
      <c r="BK21" s="298"/>
      <c r="BL21" s="298"/>
      <c r="BM21" s="298"/>
      <c r="BN21" s="298"/>
      <c r="BO21" s="298"/>
      <c r="BP21" s="298"/>
      <c r="BQ21" s="298"/>
      <c r="BR21" s="298"/>
      <c r="BS21" s="298"/>
      <c r="BT21" s="298"/>
      <c r="BU21" s="298"/>
      <c r="BV21" s="298"/>
      <c r="BW21" s="298"/>
      <c r="BX21" s="298"/>
      <c r="BY21" s="298"/>
      <c r="BZ21" s="298"/>
      <c r="CA21" s="298"/>
      <c r="CB21" s="298"/>
      <c r="CC21" s="298"/>
      <c r="CD21" s="298"/>
      <c r="CE21" s="298"/>
      <c r="CF21" s="298"/>
      <c r="CG21" s="298"/>
      <c r="CH21" s="298"/>
      <c r="CI21" s="298"/>
      <c r="CJ21" s="298"/>
      <c r="CK21" s="298"/>
      <c r="CL21" s="298"/>
      <c r="CM21" s="298"/>
      <c r="CN21" s="298"/>
      <c r="CO21" s="298"/>
      <c r="CP21" s="298"/>
      <c r="CQ21" s="298"/>
      <c r="CR21" s="298"/>
      <c r="CS21" s="298"/>
      <c r="CT21" s="298"/>
      <c r="CU21" s="298"/>
      <c r="CV21" s="298"/>
      <c r="CW21" s="298"/>
      <c r="CX21" s="298"/>
      <c r="CY21" s="298"/>
      <c r="CZ21" s="298"/>
      <c r="DA21" s="298"/>
      <c r="DB21" s="298"/>
      <c r="DC21" s="298"/>
      <c r="DD21" s="298"/>
      <c r="DE21" s="298"/>
      <c r="DF21" s="298"/>
      <c r="DG21" s="298"/>
      <c r="DH21" s="298"/>
      <c r="DI21" s="298"/>
      <c r="DJ21" s="298"/>
      <c r="DK21" s="298"/>
      <c r="DL21" s="298"/>
      <c r="DM21" s="298"/>
      <c r="DN21" s="298"/>
      <c r="DO21" s="298"/>
      <c r="DP21" s="298"/>
      <c r="DQ21" s="298"/>
      <c r="DR21" s="298"/>
      <c r="DS21" s="298"/>
      <c r="DT21" s="298"/>
      <c r="DU21" s="298"/>
      <c r="DV21" s="298"/>
      <c r="DW21" s="298"/>
      <c r="DX21" s="298"/>
      <c r="DY21" s="298"/>
      <c r="DZ21" s="298"/>
      <c r="EA21" s="298"/>
      <c r="EB21" s="298"/>
      <c r="EC21" s="298"/>
      <c r="ED21" s="298"/>
      <c r="EE21" s="298"/>
      <c r="EF21" s="298"/>
      <c r="EG21" s="298"/>
      <c r="EH21" s="298"/>
      <c r="EI21" s="298"/>
      <c r="EJ21" s="298"/>
      <c r="EK21" s="298"/>
      <c r="EL21" s="298"/>
      <c r="EM21" s="298"/>
      <c r="EN21" s="298"/>
      <c r="EO21" s="298"/>
      <c r="EP21" s="298"/>
      <c r="EQ21" s="298"/>
      <c r="ER21" s="298"/>
      <c r="ES21" s="298"/>
      <c r="ET21" s="298"/>
      <c r="EU21" s="298"/>
      <c r="EV21" s="298"/>
      <c r="EW21" s="298"/>
      <c r="EX21" s="298"/>
      <c r="EY21" s="298"/>
      <c r="EZ21" s="298"/>
      <c r="FA21" s="298"/>
      <c r="FB21" s="298"/>
      <c r="FC21" s="298"/>
      <c r="FD21" s="298"/>
      <c r="FE21" s="298"/>
      <c r="FF21" s="298"/>
      <c r="FG21" s="298"/>
      <c r="FH21" s="298"/>
      <c r="FI21" s="298"/>
      <c r="FJ21" s="298"/>
      <c r="FK21" s="298"/>
      <c r="FL21" s="298"/>
      <c r="FM21" s="298"/>
      <c r="FN21" s="298"/>
      <c r="FO21" s="298"/>
      <c r="FP21" s="298"/>
      <c r="FQ21" s="298"/>
      <c r="FR21" s="298"/>
      <c r="FS21" s="298"/>
      <c r="FT21" s="298"/>
      <c r="FU21" s="298"/>
      <c r="FV21" s="298"/>
      <c r="FW21" s="298"/>
      <c r="FX21" s="298"/>
      <c r="FY21" s="298"/>
      <c r="FZ21" s="298"/>
      <c r="GA21" s="298"/>
      <c r="GB21" s="298"/>
      <c r="GC21" s="298"/>
      <c r="GD21" s="298"/>
      <c r="GE21" s="298"/>
      <c r="GF21" s="298"/>
      <c r="GG21" s="298"/>
      <c r="GH21" s="298"/>
      <c r="GI21" s="298"/>
      <c r="GJ21" s="298"/>
      <c r="GK21" s="298"/>
      <c r="GL21" s="298"/>
      <c r="GM21" s="298"/>
      <c r="GN21" s="298"/>
      <c r="GO21" s="298"/>
      <c r="GP21" s="298"/>
      <c r="GQ21" s="298"/>
      <c r="GR21" s="298"/>
      <c r="GS21" s="298"/>
      <c r="GT21" s="298"/>
      <c r="GU21" s="298"/>
      <c r="GV21" s="298"/>
      <c r="GW21" s="298"/>
      <c r="GX21" s="298"/>
      <c r="GY21" s="298"/>
      <c r="GZ21" s="298"/>
      <c r="HA21" s="298"/>
      <c r="HB21" s="298"/>
      <c r="HC21" s="298"/>
      <c r="HD21" s="298"/>
      <c r="HE21" s="298"/>
      <c r="HF21" s="298"/>
      <c r="HG21" s="298"/>
      <c r="HH21" s="298"/>
      <c r="HI21" s="298"/>
      <c r="HJ21" s="298"/>
      <c r="HK21" s="298"/>
      <c r="HL21" s="298"/>
      <c r="HM21" s="298"/>
      <c r="HN21" s="298"/>
      <c r="HO21" s="298"/>
      <c r="HP21" s="298"/>
      <c r="HQ21" s="298"/>
      <c r="HR21" s="298"/>
      <c r="HS21" s="298"/>
      <c r="HT21" s="298"/>
      <c r="HU21" s="298"/>
      <c r="HV21" s="298"/>
      <c r="HW21" s="298"/>
      <c r="HX21" s="298"/>
      <c r="HY21" s="298"/>
      <c r="HZ21" s="298"/>
      <c r="IA21" s="298"/>
    </row>
    <row r="22" s="348" customFormat="1" ht="21" customHeight="1" spans="1:235">
      <c r="A22" s="321"/>
      <c r="B22" s="315"/>
      <c r="C22" s="315"/>
      <c r="D22" s="354"/>
      <c r="E22" s="315"/>
      <c r="F22" s="356"/>
      <c r="G22" s="360"/>
      <c r="H22" s="315"/>
      <c r="I22" s="366"/>
      <c r="J22" s="315"/>
      <c r="K22" s="354"/>
      <c r="L22" s="342"/>
      <c r="M22" s="369"/>
      <c r="N22" s="298"/>
      <c r="O22" s="298"/>
      <c r="P22" s="298"/>
      <c r="Q22" s="298"/>
      <c r="R22" s="298"/>
      <c r="S22" s="298"/>
      <c r="T22" s="298"/>
      <c r="U22" s="298"/>
      <c r="V22" s="298"/>
      <c r="W22" s="298"/>
      <c r="X22" s="298"/>
      <c r="Y22" s="298"/>
      <c r="Z22" s="298"/>
      <c r="AA22" s="298"/>
      <c r="AB22" s="298"/>
      <c r="AC22" s="298"/>
      <c r="AD22" s="298"/>
      <c r="AE22" s="298"/>
      <c r="AF22" s="298"/>
      <c r="AG22" s="298"/>
      <c r="AH22" s="298"/>
      <c r="AI22" s="298"/>
      <c r="AJ22" s="298"/>
      <c r="AK22" s="298"/>
      <c r="AL22" s="298"/>
      <c r="AM22" s="298"/>
      <c r="AN22" s="298"/>
      <c r="AO22" s="298"/>
      <c r="AP22" s="298"/>
      <c r="AQ22" s="298"/>
      <c r="AR22" s="298"/>
      <c r="AS22" s="298"/>
      <c r="AT22" s="298"/>
      <c r="AU22" s="298"/>
      <c r="AV22" s="298"/>
      <c r="AW22" s="298"/>
      <c r="AX22" s="298"/>
      <c r="AY22" s="298"/>
      <c r="AZ22" s="298"/>
      <c r="BA22" s="298"/>
      <c r="BB22" s="298"/>
      <c r="BC22" s="298"/>
      <c r="BD22" s="298"/>
      <c r="BE22" s="298"/>
      <c r="BF22" s="298"/>
      <c r="BG22" s="298"/>
      <c r="BH22" s="298"/>
      <c r="BI22" s="298"/>
      <c r="BJ22" s="298"/>
      <c r="BK22" s="298"/>
      <c r="BL22" s="298"/>
      <c r="BM22" s="298"/>
      <c r="BN22" s="298"/>
      <c r="BO22" s="298"/>
      <c r="BP22" s="298"/>
      <c r="BQ22" s="298"/>
      <c r="BR22" s="298"/>
      <c r="BS22" s="298"/>
      <c r="BT22" s="298"/>
      <c r="BU22" s="298"/>
      <c r="BV22" s="298"/>
      <c r="BW22" s="298"/>
      <c r="BX22" s="298"/>
      <c r="BY22" s="298"/>
      <c r="BZ22" s="298"/>
      <c r="CA22" s="298"/>
      <c r="CB22" s="298"/>
      <c r="CC22" s="298"/>
      <c r="CD22" s="298"/>
      <c r="CE22" s="298"/>
      <c r="CF22" s="298"/>
      <c r="CG22" s="298"/>
      <c r="CH22" s="298"/>
      <c r="CI22" s="298"/>
      <c r="CJ22" s="298"/>
      <c r="CK22" s="298"/>
      <c r="CL22" s="298"/>
      <c r="CM22" s="298"/>
      <c r="CN22" s="298"/>
      <c r="CO22" s="298"/>
      <c r="CP22" s="298"/>
      <c r="CQ22" s="298"/>
      <c r="CR22" s="298"/>
      <c r="CS22" s="298"/>
      <c r="CT22" s="298"/>
      <c r="CU22" s="298"/>
      <c r="CV22" s="298"/>
      <c r="CW22" s="298"/>
      <c r="CX22" s="298"/>
      <c r="CY22" s="298"/>
      <c r="CZ22" s="298"/>
      <c r="DA22" s="298"/>
      <c r="DB22" s="298"/>
      <c r="DC22" s="298"/>
      <c r="DD22" s="298"/>
      <c r="DE22" s="298"/>
      <c r="DF22" s="298"/>
      <c r="DG22" s="298"/>
      <c r="DH22" s="298"/>
      <c r="DI22" s="298"/>
      <c r="DJ22" s="298"/>
      <c r="DK22" s="298"/>
      <c r="DL22" s="298"/>
      <c r="DM22" s="298"/>
      <c r="DN22" s="298"/>
      <c r="DO22" s="298"/>
      <c r="DP22" s="298"/>
      <c r="DQ22" s="298"/>
      <c r="DR22" s="298"/>
      <c r="DS22" s="298"/>
      <c r="DT22" s="298"/>
      <c r="DU22" s="298"/>
      <c r="DV22" s="298"/>
      <c r="DW22" s="298"/>
      <c r="DX22" s="298"/>
      <c r="DY22" s="298"/>
      <c r="DZ22" s="298"/>
      <c r="EA22" s="298"/>
      <c r="EB22" s="298"/>
      <c r="EC22" s="298"/>
      <c r="ED22" s="298"/>
      <c r="EE22" s="298"/>
      <c r="EF22" s="298"/>
      <c r="EG22" s="298"/>
      <c r="EH22" s="298"/>
      <c r="EI22" s="298"/>
      <c r="EJ22" s="298"/>
      <c r="EK22" s="298"/>
      <c r="EL22" s="298"/>
      <c r="EM22" s="298"/>
      <c r="EN22" s="298"/>
      <c r="EO22" s="298"/>
      <c r="EP22" s="298"/>
      <c r="EQ22" s="298"/>
      <c r="ER22" s="298"/>
      <c r="ES22" s="298"/>
      <c r="ET22" s="298"/>
      <c r="EU22" s="298"/>
      <c r="EV22" s="298"/>
      <c r="EW22" s="298"/>
      <c r="EX22" s="298"/>
      <c r="EY22" s="298"/>
      <c r="EZ22" s="298"/>
      <c r="FA22" s="298"/>
      <c r="FB22" s="298"/>
      <c r="FC22" s="298"/>
      <c r="FD22" s="298"/>
      <c r="FE22" s="298"/>
      <c r="FF22" s="298"/>
      <c r="FG22" s="298"/>
      <c r="FH22" s="298"/>
      <c r="FI22" s="298"/>
      <c r="FJ22" s="298"/>
      <c r="FK22" s="298"/>
      <c r="FL22" s="298"/>
      <c r="FM22" s="298"/>
      <c r="FN22" s="298"/>
      <c r="FO22" s="298"/>
      <c r="FP22" s="298"/>
      <c r="FQ22" s="298"/>
      <c r="FR22" s="298"/>
      <c r="FS22" s="298"/>
      <c r="FT22" s="298"/>
      <c r="FU22" s="298"/>
      <c r="FV22" s="298"/>
      <c r="FW22" s="298"/>
      <c r="FX22" s="298"/>
      <c r="FY22" s="298"/>
      <c r="FZ22" s="298"/>
      <c r="GA22" s="298"/>
      <c r="GB22" s="298"/>
      <c r="GC22" s="298"/>
      <c r="GD22" s="298"/>
      <c r="GE22" s="298"/>
      <c r="GF22" s="298"/>
      <c r="GG22" s="298"/>
      <c r="GH22" s="298"/>
      <c r="GI22" s="298"/>
      <c r="GJ22" s="298"/>
      <c r="GK22" s="298"/>
      <c r="GL22" s="298"/>
      <c r="GM22" s="298"/>
      <c r="GN22" s="298"/>
      <c r="GO22" s="298"/>
      <c r="GP22" s="298"/>
      <c r="GQ22" s="298"/>
      <c r="GR22" s="298"/>
      <c r="GS22" s="298"/>
      <c r="GT22" s="298"/>
      <c r="GU22" s="298"/>
      <c r="GV22" s="298"/>
      <c r="GW22" s="298"/>
      <c r="GX22" s="298"/>
      <c r="GY22" s="298"/>
      <c r="GZ22" s="298"/>
      <c r="HA22" s="298"/>
      <c r="HB22" s="298"/>
      <c r="HC22" s="298"/>
      <c r="HD22" s="298"/>
      <c r="HE22" s="298"/>
      <c r="HF22" s="298"/>
      <c r="HG22" s="298"/>
      <c r="HH22" s="298"/>
      <c r="HI22" s="298"/>
      <c r="HJ22" s="298"/>
      <c r="HK22" s="298"/>
      <c r="HL22" s="298"/>
      <c r="HM22" s="298"/>
      <c r="HN22" s="298"/>
      <c r="HO22" s="298"/>
      <c r="HP22" s="298"/>
      <c r="HQ22" s="298"/>
      <c r="HR22" s="298"/>
      <c r="HS22" s="298"/>
      <c r="HT22" s="298"/>
      <c r="HU22" s="298"/>
      <c r="HV22" s="298"/>
      <c r="HW22" s="298"/>
      <c r="HX22" s="298"/>
      <c r="HY22" s="298"/>
      <c r="HZ22" s="298"/>
      <c r="IA22" s="298"/>
    </row>
    <row r="23" s="348" customFormat="1" ht="21" customHeight="1" spans="1:235">
      <c r="A23" s="332" t="s">
        <v>78</v>
      </c>
      <c r="B23" s="333">
        <f>SUM(B16:B20)</f>
        <v>2752109</v>
      </c>
      <c r="C23" s="333">
        <f>SUM(C16:C20)</f>
        <v>3393713</v>
      </c>
      <c r="D23" s="361">
        <f>+E23/B23*100</f>
        <v>23.3131754592569</v>
      </c>
      <c r="E23" s="333">
        <f>+C23-B23</f>
        <v>641604</v>
      </c>
      <c r="F23" s="362"/>
      <c r="G23" s="336" t="s">
        <v>79</v>
      </c>
      <c r="H23" s="333">
        <f>SUM(H16:H21)</f>
        <v>1279166</v>
      </c>
      <c r="I23" s="371"/>
      <c r="J23" s="333">
        <f>SUM(J16:J21)</f>
        <v>3393713</v>
      </c>
      <c r="K23" s="361">
        <f>+L23/H23*100</f>
        <v>165.306692016517</v>
      </c>
      <c r="L23" s="345">
        <f>+J23-H23</f>
        <v>2114547</v>
      </c>
      <c r="M23" s="372"/>
      <c r="N23" s="298"/>
      <c r="O23" s="298"/>
      <c r="P23" s="298"/>
      <c r="Q23" s="298"/>
      <c r="R23" s="298"/>
      <c r="S23" s="298"/>
      <c r="T23" s="298"/>
      <c r="U23" s="298"/>
      <c r="V23" s="298"/>
      <c r="W23" s="298"/>
      <c r="X23" s="298"/>
      <c r="Y23" s="298"/>
      <c r="Z23" s="298"/>
      <c r="AA23" s="298"/>
      <c r="AB23" s="298"/>
      <c r="AC23" s="298"/>
      <c r="AD23" s="298"/>
      <c r="AE23" s="298"/>
      <c r="AF23" s="298"/>
      <c r="AG23" s="298"/>
      <c r="AH23" s="298"/>
      <c r="AI23" s="298"/>
      <c r="AJ23" s="298"/>
      <c r="AK23" s="298"/>
      <c r="AL23" s="298"/>
      <c r="AM23" s="298"/>
      <c r="AN23" s="298"/>
      <c r="AO23" s="298"/>
      <c r="AP23" s="298"/>
      <c r="AQ23" s="298"/>
      <c r="AR23" s="298"/>
      <c r="AS23" s="298"/>
      <c r="AT23" s="298"/>
      <c r="AU23" s="298"/>
      <c r="AV23" s="298"/>
      <c r="AW23" s="298"/>
      <c r="AX23" s="298"/>
      <c r="AY23" s="298"/>
      <c r="AZ23" s="298"/>
      <c r="BA23" s="298"/>
      <c r="BB23" s="298"/>
      <c r="BC23" s="298"/>
      <c r="BD23" s="298"/>
      <c r="BE23" s="298"/>
      <c r="BF23" s="298"/>
      <c r="BG23" s="298"/>
      <c r="BH23" s="298"/>
      <c r="BI23" s="298"/>
      <c r="BJ23" s="298"/>
      <c r="BK23" s="298"/>
      <c r="BL23" s="298"/>
      <c r="BM23" s="298"/>
      <c r="BN23" s="298"/>
      <c r="BO23" s="298"/>
      <c r="BP23" s="298"/>
      <c r="BQ23" s="298"/>
      <c r="BR23" s="298"/>
      <c r="BS23" s="298"/>
      <c r="BT23" s="298"/>
      <c r="BU23" s="298"/>
      <c r="BV23" s="298"/>
      <c r="BW23" s="298"/>
      <c r="BX23" s="298"/>
      <c r="BY23" s="298"/>
      <c r="BZ23" s="298"/>
      <c r="CA23" s="298"/>
      <c r="CB23" s="298"/>
      <c r="CC23" s="298"/>
      <c r="CD23" s="298"/>
      <c r="CE23" s="298"/>
      <c r="CF23" s="298"/>
      <c r="CG23" s="298"/>
      <c r="CH23" s="298"/>
      <c r="CI23" s="298"/>
      <c r="CJ23" s="298"/>
      <c r="CK23" s="298"/>
      <c r="CL23" s="298"/>
      <c r="CM23" s="298"/>
      <c r="CN23" s="298"/>
      <c r="CO23" s="298"/>
      <c r="CP23" s="298"/>
      <c r="CQ23" s="298"/>
      <c r="CR23" s="298"/>
      <c r="CS23" s="298"/>
      <c r="CT23" s="298"/>
      <c r="CU23" s="298"/>
      <c r="CV23" s="298"/>
      <c r="CW23" s="298"/>
      <c r="CX23" s="298"/>
      <c r="CY23" s="298"/>
      <c r="CZ23" s="298"/>
      <c r="DA23" s="298"/>
      <c r="DB23" s="298"/>
      <c r="DC23" s="298"/>
      <c r="DD23" s="298"/>
      <c r="DE23" s="298"/>
      <c r="DF23" s="298"/>
      <c r="DG23" s="298"/>
      <c r="DH23" s="298"/>
      <c r="DI23" s="298"/>
      <c r="DJ23" s="298"/>
      <c r="DK23" s="298"/>
      <c r="DL23" s="298"/>
      <c r="DM23" s="298"/>
      <c r="DN23" s="298"/>
      <c r="DO23" s="298"/>
      <c r="DP23" s="298"/>
      <c r="DQ23" s="298"/>
      <c r="DR23" s="298"/>
      <c r="DS23" s="298"/>
      <c r="DT23" s="298"/>
      <c r="DU23" s="298"/>
      <c r="DV23" s="298"/>
      <c r="DW23" s="298"/>
      <c r="DX23" s="298"/>
      <c r="DY23" s="298"/>
      <c r="DZ23" s="298"/>
      <c r="EA23" s="298"/>
      <c r="EB23" s="298"/>
      <c r="EC23" s="298"/>
      <c r="ED23" s="298"/>
      <c r="EE23" s="298"/>
      <c r="EF23" s="298"/>
      <c r="EG23" s="298"/>
      <c r="EH23" s="298"/>
      <c r="EI23" s="298"/>
      <c r="EJ23" s="298"/>
      <c r="EK23" s="298"/>
      <c r="EL23" s="298"/>
      <c r="EM23" s="298"/>
      <c r="EN23" s="298"/>
      <c r="EO23" s="298"/>
      <c r="EP23" s="298"/>
      <c r="EQ23" s="298"/>
      <c r="ER23" s="298"/>
      <c r="ES23" s="298"/>
      <c r="ET23" s="298"/>
      <c r="EU23" s="298"/>
      <c r="EV23" s="298"/>
      <c r="EW23" s="298"/>
      <c r="EX23" s="298"/>
      <c r="EY23" s="298"/>
      <c r="EZ23" s="298"/>
      <c r="FA23" s="298"/>
      <c r="FB23" s="298"/>
      <c r="FC23" s="298"/>
      <c r="FD23" s="298"/>
      <c r="FE23" s="298"/>
      <c r="FF23" s="298"/>
      <c r="FG23" s="298"/>
      <c r="FH23" s="298"/>
      <c r="FI23" s="298"/>
      <c r="FJ23" s="298"/>
      <c r="FK23" s="298"/>
      <c r="FL23" s="298"/>
      <c r="FM23" s="298"/>
      <c r="FN23" s="298"/>
      <c r="FO23" s="298"/>
      <c r="FP23" s="298"/>
      <c r="FQ23" s="298"/>
      <c r="FR23" s="298"/>
      <c r="FS23" s="298"/>
      <c r="FT23" s="298"/>
      <c r="FU23" s="298"/>
      <c r="FV23" s="298"/>
      <c r="FW23" s="298"/>
      <c r="FX23" s="298"/>
      <c r="FY23" s="298"/>
      <c r="FZ23" s="298"/>
      <c r="GA23" s="298"/>
      <c r="GB23" s="298"/>
      <c r="GC23" s="298"/>
      <c r="GD23" s="298"/>
      <c r="GE23" s="298"/>
      <c r="GF23" s="298"/>
      <c r="GG23" s="298"/>
      <c r="GH23" s="298"/>
      <c r="GI23" s="298"/>
      <c r="GJ23" s="298"/>
      <c r="GK23" s="298"/>
      <c r="GL23" s="298"/>
      <c r="GM23" s="298"/>
      <c r="GN23" s="298"/>
      <c r="GO23" s="298"/>
      <c r="GP23" s="298"/>
      <c r="GQ23" s="298"/>
      <c r="GR23" s="298"/>
      <c r="GS23" s="298"/>
      <c r="GT23" s="298"/>
      <c r="GU23" s="298"/>
      <c r="GV23" s="298"/>
      <c r="GW23" s="298"/>
      <c r="GX23" s="298"/>
      <c r="GY23" s="298"/>
      <c r="GZ23" s="298"/>
      <c r="HA23" s="298"/>
      <c r="HB23" s="298"/>
      <c r="HC23" s="298"/>
      <c r="HD23" s="298"/>
      <c r="HE23" s="298"/>
      <c r="HF23" s="298"/>
      <c r="HG23" s="298"/>
      <c r="HH23" s="298"/>
      <c r="HI23" s="298"/>
      <c r="HJ23" s="298"/>
      <c r="HK23" s="298"/>
      <c r="HL23" s="298"/>
      <c r="HM23" s="298"/>
      <c r="HN23" s="298"/>
      <c r="HO23" s="298"/>
      <c r="HP23" s="298"/>
      <c r="HQ23" s="298"/>
      <c r="HR23" s="298"/>
      <c r="HS23" s="298"/>
      <c r="HT23" s="298"/>
      <c r="HU23" s="298"/>
      <c r="HV23" s="298"/>
      <c r="HW23" s="298"/>
      <c r="HX23" s="298"/>
      <c r="HY23" s="298"/>
      <c r="HZ23" s="298"/>
      <c r="IA23" s="298"/>
    </row>
    <row r="24" s="348" customFormat="1" ht="13.05" customHeight="1" spans="1:235">
      <c r="A24" s="298"/>
      <c r="B24" s="363"/>
      <c r="C24" s="363"/>
      <c r="D24" s="337"/>
      <c r="E24" s="338"/>
      <c r="F24" s="307"/>
      <c r="G24" s="339"/>
      <c r="H24" s="339"/>
      <c r="I24" s="373"/>
      <c r="J24" s="374"/>
      <c r="K24" s="306"/>
      <c r="L24" s="307"/>
      <c r="M24" s="307"/>
      <c r="N24" s="298"/>
      <c r="O24" s="298"/>
      <c r="P24" s="298"/>
      <c r="Q24" s="298"/>
      <c r="R24" s="298"/>
      <c r="S24" s="298"/>
      <c r="T24" s="298"/>
      <c r="U24" s="298"/>
      <c r="V24" s="298"/>
      <c r="W24" s="298"/>
      <c r="X24" s="298"/>
      <c r="Y24" s="298"/>
      <c r="Z24" s="298"/>
      <c r="AA24" s="298"/>
      <c r="AB24" s="298"/>
      <c r="AC24" s="298"/>
      <c r="AD24" s="298"/>
      <c r="AE24" s="298"/>
      <c r="AF24" s="298"/>
      <c r="AG24" s="298"/>
      <c r="AH24" s="298"/>
      <c r="AI24" s="298"/>
      <c r="AJ24" s="298"/>
      <c r="AK24" s="298"/>
      <c r="AL24" s="298"/>
      <c r="AM24" s="298"/>
      <c r="AN24" s="298"/>
      <c r="AO24" s="298"/>
      <c r="AP24" s="298"/>
      <c r="AQ24" s="298"/>
      <c r="AR24" s="298"/>
      <c r="AS24" s="298"/>
      <c r="AT24" s="298"/>
      <c r="AU24" s="298"/>
      <c r="AV24" s="298"/>
      <c r="AW24" s="298"/>
      <c r="AX24" s="298"/>
      <c r="AY24" s="298"/>
      <c r="AZ24" s="298"/>
      <c r="BA24" s="298"/>
      <c r="BB24" s="298"/>
      <c r="BC24" s="298"/>
      <c r="BD24" s="298"/>
      <c r="BE24" s="298"/>
      <c r="BF24" s="298"/>
      <c r="BG24" s="298"/>
      <c r="BH24" s="298"/>
      <c r="BI24" s="298"/>
      <c r="BJ24" s="298"/>
      <c r="BK24" s="298"/>
      <c r="BL24" s="298"/>
      <c r="BM24" s="298"/>
      <c r="BN24" s="298"/>
      <c r="BO24" s="298"/>
      <c r="BP24" s="298"/>
      <c r="BQ24" s="298"/>
      <c r="BR24" s="298"/>
      <c r="BS24" s="298"/>
      <c r="BT24" s="298"/>
      <c r="BU24" s="298"/>
      <c r="BV24" s="298"/>
      <c r="BW24" s="298"/>
      <c r="BX24" s="298"/>
      <c r="BY24" s="298"/>
      <c r="BZ24" s="298"/>
      <c r="CA24" s="298"/>
      <c r="CB24" s="298"/>
      <c r="CC24" s="298"/>
      <c r="CD24" s="298"/>
      <c r="CE24" s="298"/>
      <c r="CF24" s="298"/>
      <c r="CG24" s="298"/>
      <c r="CH24" s="298"/>
      <c r="CI24" s="298"/>
      <c r="CJ24" s="298"/>
      <c r="CK24" s="298"/>
      <c r="CL24" s="298"/>
      <c r="CM24" s="298"/>
      <c r="CN24" s="298"/>
      <c r="CO24" s="298"/>
      <c r="CP24" s="298"/>
      <c r="CQ24" s="298"/>
      <c r="CR24" s="298"/>
      <c r="CS24" s="298"/>
      <c r="CT24" s="298"/>
      <c r="CU24" s="298"/>
      <c r="CV24" s="298"/>
      <c r="CW24" s="298"/>
      <c r="CX24" s="298"/>
      <c r="CY24" s="298"/>
      <c r="CZ24" s="298"/>
      <c r="DA24" s="298"/>
      <c r="DB24" s="298"/>
      <c r="DC24" s="298"/>
      <c r="DD24" s="298"/>
      <c r="DE24" s="298"/>
      <c r="DF24" s="298"/>
      <c r="DG24" s="298"/>
      <c r="DH24" s="298"/>
      <c r="DI24" s="298"/>
      <c r="DJ24" s="298"/>
      <c r="DK24" s="298"/>
      <c r="DL24" s="298"/>
      <c r="DM24" s="298"/>
      <c r="DN24" s="298"/>
      <c r="DO24" s="298"/>
      <c r="DP24" s="298"/>
      <c r="DQ24" s="298"/>
      <c r="DR24" s="298"/>
      <c r="DS24" s="298"/>
      <c r="DT24" s="298"/>
      <c r="DU24" s="298"/>
      <c r="DV24" s="298"/>
      <c r="DW24" s="298"/>
      <c r="DX24" s="298"/>
      <c r="DY24" s="298"/>
      <c r="DZ24" s="298"/>
      <c r="EA24" s="298"/>
      <c r="EB24" s="298"/>
      <c r="EC24" s="298"/>
      <c r="ED24" s="298"/>
      <c r="EE24" s="298"/>
      <c r="EF24" s="298"/>
      <c r="EG24" s="298"/>
      <c r="EH24" s="298"/>
      <c r="EI24" s="298"/>
      <c r="EJ24" s="298"/>
      <c r="EK24" s="298"/>
      <c r="EL24" s="298"/>
      <c r="EM24" s="298"/>
      <c r="EN24" s="298"/>
      <c r="EO24" s="298"/>
      <c r="EP24" s="298"/>
      <c r="EQ24" s="298"/>
      <c r="ER24" s="298"/>
      <c r="ES24" s="298"/>
      <c r="ET24" s="298"/>
      <c r="EU24" s="298"/>
      <c r="EV24" s="298"/>
      <c r="EW24" s="298"/>
      <c r="EX24" s="298"/>
      <c r="EY24" s="298"/>
      <c r="EZ24" s="298"/>
      <c r="FA24" s="298"/>
      <c r="FB24" s="298"/>
      <c r="FC24" s="298"/>
      <c r="FD24" s="298"/>
      <c r="FE24" s="298"/>
      <c r="FF24" s="298"/>
      <c r="FG24" s="298"/>
      <c r="FH24" s="298"/>
      <c r="FI24" s="298"/>
      <c r="FJ24" s="298"/>
      <c r="FK24" s="298"/>
      <c r="FL24" s="298"/>
      <c r="FM24" s="298"/>
      <c r="FN24" s="298"/>
      <c r="FO24" s="298"/>
      <c r="FP24" s="298"/>
      <c r="FQ24" s="298"/>
      <c r="FR24" s="298"/>
      <c r="FS24" s="298"/>
      <c r="FT24" s="298"/>
      <c r="FU24" s="298"/>
      <c r="FV24" s="298"/>
      <c r="FW24" s="298"/>
      <c r="FX24" s="298"/>
      <c r="FY24" s="298"/>
      <c r="FZ24" s="298"/>
      <c r="GA24" s="298"/>
      <c r="GB24" s="298"/>
      <c r="GC24" s="298"/>
      <c r="GD24" s="298"/>
      <c r="GE24" s="298"/>
      <c r="GF24" s="298"/>
      <c r="GG24" s="298"/>
      <c r="GH24" s="298"/>
      <c r="GI24" s="298"/>
      <c r="GJ24" s="298"/>
      <c r="GK24" s="298"/>
      <c r="GL24" s="298"/>
      <c r="GM24" s="298"/>
      <c r="GN24" s="298"/>
      <c r="GO24" s="298"/>
      <c r="GP24" s="298"/>
      <c r="GQ24" s="298"/>
      <c r="GR24" s="298"/>
      <c r="GS24" s="298"/>
      <c r="GT24" s="298"/>
      <c r="GU24" s="298"/>
      <c r="GV24" s="298"/>
      <c r="GW24" s="298"/>
      <c r="GX24" s="298"/>
      <c r="GY24" s="298"/>
      <c r="GZ24" s="298"/>
      <c r="HA24" s="298"/>
      <c r="HB24" s="298"/>
      <c r="HC24" s="298"/>
      <c r="HD24" s="298"/>
      <c r="HE24" s="298"/>
      <c r="HF24" s="298"/>
      <c r="HG24" s="298"/>
      <c r="HH24" s="298"/>
      <c r="HI24" s="298"/>
      <c r="HJ24" s="298"/>
      <c r="HK24" s="298"/>
      <c r="HL24" s="298"/>
      <c r="HM24" s="298"/>
      <c r="HN24" s="298"/>
      <c r="HO24" s="298"/>
      <c r="HP24" s="298"/>
      <c r="HQ24" s="298"/>
      <c r="HR24" s="298"/>
      <c r="HS24" s="298"/>
      <c r="HT24" s="298"/>
      <c r="HU24" s="298"/>
      <c r="HV24" s="298"/>
      <c r="HW24" s="298"/>
      <c r="HX24" s="298"/>
      <c r="HY24" s="298"/>
      <c r="HZ24" s="298"/>
      <c r="IA24" s="298"/>
    </row>
    <row r="25" s="348" customFormat="1" ht="13.05" customHeight="1" spans="1:235">
      <c r="A25" s="298"/>
      <c r="B25" s="363"/>
      <c r="C25" s="363"/>
      <c r="D25" s="306"/>
      <c r="E25" s="305"/>
      <c r="F25" s="307"/>
      <c r="G25" s="298"/>
      <c r="H25" s="298"/>
      <c r="I25" s="373"/>
      <c r="J25" s="374"/>
      <c r="K25" s="306"/>
      <c r="L25" s="307"/>
      <c r="M25" s="307"/>
      <c r="N25" s="298"/>
      <c r="O25" s="298"/>
      <c r="P25" s="298"/>
      <c r="Q25" s="298"/>
      <c r="R25" s="298"/>
      <c r="S25" s="298"/>
      <c r="T25" s="298"/>
      <c r="U25" s="298"/>
      <c r="V25" s="298"/>
      <c r="W25" s="298"/>
      <c r="X25" s="298"/>
      <c r="Y25" s="298"/>
      <c r="Z25" s="298"/>
      <c r="AA25" s="298"/>
      <c r="AB25" s="298"/>
      <c r="AC25" s="298"/>
      <c r="AD25" s="298"/>
      <c r="AE25" s="298"/>
      <c r="AF25" s="298"/>
      <c r="AG25" s="298"/>
      <c r="AH25" s="298"/>
      <c r="AI25" s="298"/>
      <c r="AJ25" s="298"/>
      <c r="AK25" s="298"/>
      <c r="AL25" s="298"/>
      <c r="AM25" s="298"/>
      <c r="AN25" s="298"/>
      <c r="AO25" s="298"/>
      <c r="AP25" s="298"/>
      <c r="AQ25" s="298"/>
      <c r="AR25" s="298"/>
      <c r="AS25" s="298"/>
      <c r="AT25" s="298"/>
      <c r="AU25" s="298"/>
      <c r="AV25" s="298"/>
      <c r="AW25" s="298"/>
      <c r="AX25" s="298"/>
      <c r="AY25" s="298"/>
      <c r="AZ25" s="298"/>
      <c r="BA25" s="298"/>
      <c r="BB25" s="298"/>
      <c r="BC25" s="298"/>
      <c r="BD25" s="298"/>
      <c r="BE25" s="298"/>
      <c r="BF25" s="298"/>
      <c r="BG25" s="298"/>
      <c r="BH25" s="298"/>
      <c r="BI25" s="298"/>
      <c r="BJ25" s="298"/>
      <c r="BK25" s="298"/>
      <c r="BL25" s="298"/>
      <c r="BM25" s="298"/>
      <c r="BN25" s="298"/>
      <c r="BO25" s="298"/>
      <c r="BP25" s="298"/>
      <c r="BQ25" s="298"/>
      <c r="BR25" s="298"/>
      <c r="BS25" s="298"/>
      <c r="BT25" s="298"/>
      <c r="BU25" s="298"/>
      <c r="BV25" s="298"/>
      <c r="BW25" s="298"/>
      <c r="BX25" s="298"/>
      <c r="BY25" s="298"/>
      <c r="BZ25" s="298"/>
      <c r="CA25" s="298"/>
      <c r="CB25" s="298"/>
      <c r="CC25" s="298"/>
      <c r="CD25" s="298"/>
      <c r="CE25" s="298"/>
      <c r="CF25" s="298"/>
      <c r="CG25" s="298"/>
      <c r="CH25" s="298"/>
      <c r="CI25" s="298"/>
      <c r="CJ25" s="298"/>
      <c r="CK25" s="298"/>
      <c r="CL25" s="298"/>
      <c r="CM25" s="298"/>
      <c r="CN25" s="298"/>
      <c r="CO25" s="298"/>
      <c r="CP25" s="298"/>
      <c r="CQ25" s="298"/>
      <c r="CR25" s="298"/>
      <c r="CS25" s="298"/>
      <c r="CT25" s="298"/>
      <c r="CU25" s="298"/>
      <c r="CV25" s="298"/>
      <c r="CW25" s="298"/>
      <c r="CX25" s="298"/>
      <c r="CY25" s="298"/>
      <c r="CZ25" s="298"/>
      <c r="DA25" s="298"/>
      <c r="DB25" s="298"/>
      <c r="DC25" s="298"/>
      <c r="DD25" s="298"/>
      <c r="DE25" s="298"/>
      <c r="DF25" s="298"/>
      <c r="DG25" s="298"/>
      <c r="DH25" s="298"/>
      <c r="DI25" s="298"/>
      <c r="DJ25" s="298"/>
      <c r="DK25" s="298"/>
      <c r="DL25" s="298"/>
      <c r="DM25" s="298"/>
      <c r="DN25" s="298"/>
      <c r="DO25" s="298"/>
      <c r="DP25" s="298"/>
      <c r="DQ25" s="298"/>
      <c r="DR25" s="298"/>
      <c r="DS25" s="298"/>
      <c r="DT25" s="298"/>
      <c r="DU25" s="298"/>
      <c r="DV25" s="298"/>
      <c r="DW25" s="298"/>
      <c r="DX25" s="298"/>
      <c r="DY25" s="298"/>
      <c r="DZ25" s="298"/>
      <c r="EA25" s="298"/>
      <c r="EB25" s="298"/>
      <c r="EC25" s="298"/>
      <c r="ED25" s="298"/>
      <c r="EE25" s="298"/>
      <c r="EF25" s="298"/>
      <c r="EG25" s="298"/>
      <c r="EH25" s="298"/>
      <c r="EI25" s="298"/>
      <c r="EJ25" s="298"/>
      <c r="EK25" s="298"/>
      <c r="EL25" s="298"/>
      <c r="EM25" s="298"/>
      <c r="EN25" s="298"/>
      <c r="EO25" s="298"/>
      <c r="EP25" s="298"/>
      <c r="EQ25" s="298"/>
      <c r="ER25" s="298"/>
      <c r="ES25" s="298"/>
      <c r="ET25" s="298"/>
      <c r="EU25" s="298"/>
      <c r="EV25" s="298"/>
      <c r="EW25" s="298"/>
      <c r="EX25" s="298"/>
      <c r="EY25" s="298"/>
      <c r="EZ25" s="298"/>
      <c r="FA25" s="298"/>
      <c r="FB25" s="298"/>
      <c r="FC25" s="298"/>
      <c r="FD25" s="298"/>
      <c r="FE25" s="298"/>
      <c r="FF25" s="298"/>
      <c r="FG25" s="298"/>
      <c r="FH25" s="298"/>
      <c r="FI25" s="298"/>
      <c r="FJ25" s="298"/>
      <c r="FK25" s="298"/>
      <c r="FL25" s="298"/>
      <c r="FM25" s="298"/>
      <c r="FN25" s="298"/>
      <c r="FO25" s="298"/>
      <c r="FP25" s="298"/>
      <c r="FQ25" s="298"/>
      <c r="FR25" s="298"/>
      <c r="FS25" s="298"/>
      <c r="FT25" s="298"/>
      <c r="FU25" s="298"/>
      <c r="FV25" s="298"/>
      <c r="FW25" s="298"/>
      <c r="FX25" s="298"/>
      <c r="FY25" s="298"/>
      <c r="FZ25" s="298"/>
      <c r="GA25" s="298"/>
      <c r="GB25" s="298"/>
      <c r="GC25" s="298"/>
      <c r="GD25" s="298"/>
      <c r="GE25" s="298"/>
      <c r="GF25" s="298"/>
      <c r="GG25" s="298"/>
      <c r="GH25" s="298"/>
      <c r="GI25" s="298"/>
      <c r="GJ25" s="298"/>
      <c r="GK25" s="298"/>
      <c r="GL25" s="298"/>
      <c r="GM25" s="298"/>
      <c r="GN25" s="298"/>
      <c r="GO25" s="298"/>
      <c r="GP25" s="298"/>
      <c r="GQ25" s="298"/>
      <c r="GR25" s="298"/>
      <c r="GS25" s="298"/>
      <c r="GT25" s="298"/>
      <c r="GU25" s="298"/>
      <c r="GV25" s="298"/>
      <c r="GW25" s="298"/>
      <c r="GX25" s="298"/>
      <c r="GY25" s="298"/>
      <c r="GZ25" s="298"/>
      <c r="HA25" s="298"/>
      <c r="HB25" s="298"/>
      <c r="HC25" s="298"/>
      <c r="HD25" s="298"/>
      <c r="HE25" s="298"/>
      <c r="HF25" s="298"/>
      <c r="HG25" s="298"/>
      <c r="HH25" s="298"/>
      <c r="HI25" s="298"/>
      <c r="HJ25" s="298"/>
      <c r="HK25" s="298"/>
      <c r="HL25" s="298"/>
      <c r="HM25" s="298"/>
      <c r="HN25" s="298"/>
      <c r="HO25" s="298"/>
      <c r="HP25" s="298"/>
      <c r="HQ25" s="298"/>
      <c r="HR25" s="298"/>
      <c r="HS25" s="298"/>
      <c r="HT25" s="298"/>
      <c r="HU25" s="298"/>
      <c r="HV25" s="298"/>
      <c r="HW25" s="298"/>
      <c r="HX25" s="298"/>
      <c r="HY25" s="298"/>
      <c r="HZ25" s="298"/>
      <c r="IA25" s="298"/>
    </row>
    <row r="26" s="348" customFormat="1" ht="13.05" customHeight="1" spans="1:235">
      <c r="A26" s="298"/>
      <c r="B26" s="363"/>
      <c r="C26" s="363"/>
      <c r="D26" s="306"/>
      <c r="E26" s="305"/>
      <c r="F26" s="307"/>
      <c r="G26" s="298"/>
      <c r="H26" s="298"/>
      <c r="I26" s="373"/>
      <c r="J26" s="374"/>
      <c r="K26" s="306"/>
      <c r="L26" s="307"/>
      <c r="M26" s="307"/>
      <c r="N26" s="298"/>
      <c r="O26" s="298"/>
      <c r="P26" s="298"/>
      <c r="Q26" s="298"/>
      <c r="R26" s="298"/>
      <c r="S26" s="298"/>
      <c r="T26" s="298"/>
      <c r="U26" s="298"/>
      <c r="V26" s="298"/>
      <c r="W26" s="298"/>
      <c r="X26" s="298"/>
      <c r="Y26" s="298"/>
      <c r="Z26" s="298"/>
      <c r="AA26" s="298"/>
      <c r="AB26" s="298"/>
      <c r="AC26" s="298"/>
      <c r="AD26" s="298"/>
      <c r="AE26" s="298"/>
      <c r="AF26" s="298"/>
      <c r="AG26" s="298"/>
      <c r="AH26" s="298"/>
      <c r="AI26" s="298"/>
      <c r="AJ26" s="298"/>
      <c r="AK26" s="298"/>
      <c r="AL26" s="298"/>
      <c r="AM26" s="298"/>
      <c r="AN26" s="298"/>
      <c r="AO26" s="298"/>
      <c r="AP26" s="298"/>
      <c r="AQ26" s="298"/>
      <c r="AR26" s="298"/>
      <c r="AS26" s="298"/>
      <c r="AT26" s="298"/>
      <c r="AU26" s="298"/>
      <c r="AV26" s="298"/>
      <c r="AW26" s="298"/>
      <c r="AX26" s="298"/>
      <c r="AY26" s="298"/>
      <c r="AZ26" s="298"/>
      <c r="BA26" s="298"/>
      <c r="BB26" s="298"/>
      <c r="BC26" s="298"/>
      <c r="BD26" s="298"/>
      <c r="BE26" s="298"/>
      <c r="BF26" s="298"/>
      <c r="BG26" s="298"/>
      <c r="BH26" s="298"/>
      <c r="BI26" s="298"/>
      <c r="BJ26" s="298"/>
      <c r="BK26" s="298"/>
      <c r="BL26" s="298"/>
      <c r="BM26" s="298"/>
      <c r="BN26" s="298"/>
      <c r="BO26" s="298"/>
      <c r="BP26" s="298"/>
      <c r="BQ26" s="298"/>
      <c r="BR26" s="298"/>
      <c r="BS26" s="298"/>
      <c r="BT26" s="298"/>
      <c r="BU26" s="298"/>
      <c r="BV26" s="298"/>
      <c r="BW26" s="298"/>
      <c r="BX26" s="298"/>
      <c r="BY26" s="298"/>
      <c r="BZ26" s="298"/>
      <c r="CA26" s="298"/>
      <c r="CB26" s="298"/>
      <c r="CC26" s="298"/>
      <c r="CD26" s="298"/>
      <c r="CE26" s="298"/>
      <c r="CF26" s="298"/>
      <c r="CG26" s="298"/>
      <c r="CH26" s="298"/>
      <c r="CI26" s="298"/>
      <c r="CJ26" s="298"/>
      <c r="CK26" s="298"/>
      <c r="CL26" s="298"/>
      <c r="CM26" s="298"/>
      <c r="CN26" s="298"/>
      <c r="CO26" s="298"/>
      <c r="CP26" s="298"/>
      <c r="CQ26" s="298"/>
      <c r="CR26" s="298"/>
      <c r="CS26" s="298"/>
      <c r="CT26" s="298"/>
      <c r="CU26" s="298"/>
      <c r="CV26" s="298"/>
      <c r="CW26" s="298"/>
      <c r="CX26" s="298"/>
      <c r="CY26" s="298"/>
      <c r="CZ26" s="298"/>
      <c r="DA26" s="298"/>
      <c r="DB26" s="298"/>
      <c r="DC26" s="298"/>
      <c r="DD26" s="298"/>
      <c r="DE26" s="298"/>
      <c r="DF26" s="298"/>
      <c r="DG26" s="298"/>
      <c r="DH26" s="298"/>
      <c r="DI26" s="298"/>
      <c r="DJ26" s="298"/>
      <c r="DK26" s="298"/>
      <c r="DL26" s="298"/>
      <c r="DM26" s="298"/>
      <c r="DN26" s="298"/>
      <c r="DO26" s="298"/>
      <c r="DP26" s="298"/>
      <c r="DQ26" s="298"/>
      <c r="DR26" s="298"/>
      <c r="DS26" s="298"/>
      <c r="DT26" s="298"/>
      <c r="DU26" s="298"/>
      <c r="DV26" s="298"/>
      <c r="DW26" s="298"/>
      <c r="DX26" s="298"/>
      <c r="DY26" s="298"/>
      <c r="DZ26" s="298"/>
      <c r="EA26" s="298"/>
      <c r="EB26" s="298"/>
      <c r="EC26" s="298"/>
      <c r="ED26" s="298"/>
      <c r="EE26" s="298"/>
      <c r="EF26" s="298"/>
      <c r="EG26" s="298"/>
      <c r="EH26" s="298"/>
      <c r="EI26" s="298"/>
      <c r="EJ26" s="298"/>
      <c r="EK26" s="298"/>
      <c r="EL26" s="298"/>
      <c r="EM26" s="298"/>
      <c r="EN26" s="298"/>
      <c r="EO26" s="298"/>
      <c r="EP26" s="298"/>
      <c r="EQ26" s="298"/>
      <c r="ER26" s="298"/>
      <c r="ES26" s="298"/>
      <c r="ET26" s="298"/>
      <c r="EU26" s="298"/>
      <c r="EV26" s="298"/>
      <c r="EW26" s="298"/>
      <c r="EX26" s="298"/>
      <c r="EY26" s="298"/>
      <c r="EZ26" s="298"/>
      <c r="FA26" s="298"/>
      <c r="FB26" s="298"/>
      <c r="FC26" s="298"/>
      <c r="FD26" s="298"/>
      <c r="FE26" s="298"/>
      <c r="FF26" s="298"/>
      <c r="FG26" s="298"/>
      <c r="FH26" s="298"/>
      <c r="FI26" s="298"/>
      <c r="FJ26" s="298"/>
      <c r="FK26" s="298"/>
      <c r="FL26" s="298"/>
      <c r="FM26" s="298"/>
      <c r="FN26" s="298"/>
      <c r="FO26" s="298"/>
      <c r="FP26" s="298"/>
      <c r="FQ26" s="298"/>
      <c r="FR26" s="298"/>
      <c r="FS26" s="298"/>
      <c r="FT26" s="298"/>
      <c r="FU26" s="298"/>
      <c r="FV26" s="298"/>
      <c r="FW26" s="298"/>
      <c r="FX26" s="298"/>
      <c r="FY26" s="298"/>
      <c r="FZ26" s="298"/>
      <c r="GA26" s="298"/>
      <c r="GB26" s="298"/>
      <c r="GC26" s="298"/>
      <c r="GD26" s="298"/>
      <c r="GE26" s="298"/>
      <c r="GF26" s="298"/>
      <c r="GG26" s="298"/>
      <c r="GH26" s="298"/>
      <c r="GI26" s="298"/>
      <c r="GJ26" s="298"/>
      <c r="GK26" s="298"/>
      <c r="GL26" s="298"/>
      <c r="GM26" s="298"/>
      <c r="GN26" s="298"/>
      <c r="GO26" s="298"/>
      <c r="GP26" s="298"/>
      <c r="GQ26" s="298"/>
      <c r="GR26" s="298"/>
      <c r="GS26" s="298"/>
      <c r="GT26" s="298"/>
      <c r="GU26" s="298"/>
      <c r="GV26" s="298"/>
      <c r="GW26" s="298"/>
      <c r="GX26" s="298"/>
      <c r="GY26" s="298"/>
      <c r="GZ26" s="298"/>
      <c r="HA26" s="298"/>
      <c r="HB26" s="298"/>
      <c r="HC26" s="298"/>
      <c r="HD26" s="298"/>
      <c r="HE26" s="298"/>
      <c r="HF26" s="298"/>
      <c r="HG26" s="298"/>
      <c r="HH26" s="298"/>
      <c r="HI26" s="298"/>
      <c r="HJ26" s="298"/>
      <c r="HK26" s="298"/>
      <c r="HL26" s="298"/>
      <c r="HM26" s="298"/>
      <c r="HN26" s="298"/>
      <c r="HO26" s="298"/>
      <c r="HP26" s="298"/>
      <c r="HQ26" s="298"/>
      <c r="HR26" s="298"/>
      <c r="HS26" s="298"/>
      <c r="HT26" s="298"/>
      <c r="HU26" s="298"/>
      <c r="HV26" s="298"/>
      <c r="HW26" s="298"/>
      <c r="HX26" s="298"/>
      <c r="HY26" s="298"/>
      <c r="HZ26" s="298"/>
      <c r="IA26" s="298"/>
    </row>
    <row r="27" s="348" customFormat="1" ht="13.05" customHeight="1" spans="1:235">
      <c r="A27" s="298"/>
      <c r="B27" s="363"/>
      <c r="C27" s="363"/>
      <c r="D27" s="306"/>
      <c r="E27" s="305"/>
      <c r="F27" s="307"/>
      <c r="G27" s="298"/>
      <c r="H27" s="298"/>
      <c r="I27" s="373"/>
      <c r="J27" s="374"/>
      <c r="K27" s="306"/>
      <c r="L27" s="307"/>
      <c r="M27" s="307"/>
      <c r="N27" s="298"/>
      <c r="O27" s="298"/>
      <c r="P27" s="298"/>
      <c r="Q27" s="298"/>
      <c r="R27" s="298"/>
      <c r="S27" s="298"/>
      <c r="T27" s="298"/>
      <c r="U27" s="298"/>
      <c r="V27" s="298"/>
      <c r="W27" s="298"/>
      <c r="X27" s="298"/>
      <c r="Y27" s="298"/>
      <c r="Z27" s="298"/>
      <c r="AA27" s="298"/>
      <c r="AB27" s="298"/>
      <c r="AC27" s="298"/>
      <c r="AD27" s="298"/>
      <c r="AE27" s="298"/>
      <c r="AF27" s="298"/>
      <c r="AG27" s="298"/>
      <c r="AH27" s="298"/>
      <c r="AI27" s="298"/>
      <c r="AJ27" s="298"/>
      <c r="AK27" s="298"/>
      <c r="AL27" s="298"/>
      <c r="AM27" s="298"/>
      <c r="AN27" s="298"/>
      <c r="AO27" s="298"/>
      <c r="AP27" s="298"/>
      <c r="AQ27" s="298"/>
      <c r="AR27" s="298"/>
      <c r="AS27" s="298"/>
      <c r="AT27" s="298"/>
      <c r="AU27" s="298"/>
      <c r="AV27" s="298"/>
      <c r="AW27" s="298"/>
      <c r="AX27" s="298"/>
      <c r="AY27" s="298"/>
      <c r="AZ27" s="298"/>
      <c r="BA27" s="298"/>
      <c r="BB27" s="298"/>
      <c r="BC27" s="298"/>
      <c r="BD27" s="298"/>
      <c r="BE27" s="298"/>
      <c r="BF27" s="298"/>
      <c r="BG27" s="298"/>
      <c r="BH27" s="298"/>
      <c r="BI27" s="298"/>
      <c r="BJ27" s="298"/>
      <c r="BK27" s="298"/>
      <c r="BL27" s="298"/>
      <c r="BM27" s="298"/>
      <c r="BN27" s="298"/>
      <c r="BO27" s="298"/>
      <c r="BP27" s="298"/>
      <c r="BQ27" s="298"/>
      <c r="BR27" s="298"/>
      <c r="BS27" s="298"/>
      <c r="BT27" s="298"/>
      <c r="BU27" s="298"/>
      <c r="BV27" s="298"/>
      <c r="BW27" s="298"/>
      <c r="BX27" s="298"/>
      <c r="BY27" s="298"/>
      <c r="BZ27" s="298"/>
      <c r="CA27" s="298"/>
      <c r="CB27" s="298"/>
      <c r="CC27" s="298"/>
      <c r="CD27" s="298"/>
      <c r="CE27" s="298"/>
      <c r="CF27" s="298"/>
      <c r="CG27" s="298"/>
      <c r="CH27" s="298"/>
      <c r="CI27" s="298"/>
      <c r="CJ27" s="298"/>
      <c r="CK27" s="298"/>
      <c r="CL27" s="298"/>
      <c r="CM27" s="298"/>
      <c r="CN27" s="298"/>
      <c r="CO27" s="298"/>
      <c r="CP27" s="298"/>
      <c r="CQ27" s="298"/>
      <c r="CR27" s="298"/>
      <c r="CS27" s="298"/>
      <c r="CT27" s="298"/>
      <c r="CU27" s="298"/>
      <c r="CV27" s="298"/>
      <c r="CW27" s="298"/>
      <c r="CX27" s="298"/>
      <c r="CY27" s="298"/>
      <c r="CZ27" s="298"/>
      <c r="DA27" s="298"/>
      <c r="DB27" s="298"/>
      <c r="DC27" s="298"/>
      <c r="DD27" s="298"/>
      <c r="DE27" s="298"/>
      <c r="DF27" s="298"/>
      <c r="DG27" s="298"/>
      <c r="DH27" s="298"/>
      <c r="DI27" s="298"/>
      <c r="DJ27" s="298"/>
      <c r="DK27" s="298"/>
      <c r="DL27" s="298"/>
      <c r="DM27" s="298"/>
      <c r="DN27" s="298"/>
      <c r="DO27" s="298"/>
      <c r="DP27" s="298"/>
      <c r="DQ27" s="298"/>
      <c r="DR27" s="298"/>
      <c r="DS27" s="298"/>
      <c r="DT27" s="298"/>
      <c r="DU27" s="298"/>
      <c r="DV27" s="298"/>
      <c r="DW27" s="298"/>
      <c r="DX27" s="298"/>
      <c r="DY27" s="298"/>
      <c r="DZ27" s="298"/>
      <c r="EA27" s="298"/>
      <c r="EB27" s="298"/>
      <c r="EC27" s="298"/>
      <c r="ED27" s="298"/>
      <c r="EE27" s="298"/>
      <c r="EF27" s="298"/>
      <c r="EG27" s="298"/>
      <c r="EH27" s="298"/>
      <c r="EI27" s="298"/>
      <c r="EJ27" s="298"/>
      <c r="EK27" s="298"/>
      <c r="EL27" s="298"/>
      <c r="EM27" s="298"/>
      <c r="EN27" s="298"/>
      <c r="EO27" s="298"/>
      <c r="EP27" s="298"/>
      <c r="EQ27" s="298"/>
      <c r="ER27" s="298"/>
      <c r="ES27" s="298"/>
      <c r="ET27" s="298"/>
      <c r="EU27" s="298"/>
      <c r="EV27" s="298"/>
      <c r="EW27" s="298"/>
      <c r="EX27" s="298"/>
      <c r="EY27" s="298"/>
      <c r="EZ27" s="298"/>
      <c r="FA27" s="298"/>
      <c r="FB27" s="298"/>
      <c r="FC27" s="298"/>
      <c r="FD27" s="298"/>
      <c r="FE27" s="298"/>
      <c r="FF27" s="298"/>
      <c r="FG27" s="298"/>
      <c r="FH27" s="298"/>
      <c r="FI27" s="298"/>
      <c r="FJ27" s="298"/>
      <c r="FK27" s="298"/>
      <c r="FL27" s="298"/>
      <c r="FM27" s="298"/>
      <c r="FN27" s="298"/>
      <c r="FO27" s="298"/>
      <c r="FP27" s="298"/>
      <c r="FQ27" s="298"/>
      <c r="FR27" s="298"/>
      <c r="FS27" s="298"/>
      <c r="FT27" s="298"/>
      <c r="FU27" s="298"/>
      <c r="FV27" s="298"/>
      <c r="FW27" s="298"/>
      <c r="FX27" s="298"/>
      <c r="FY27" s="298"/>
      <c r="FZ27" s="298"/>
      <c r="GA27" s="298"/>
      <c r="GB27" s="298"/>
      <c r="GC27" s="298"/>
      <c r="GD27" s="298"/>
      <c r="GE27" s="298"/>
      <c r="GF27" s="298"/>
      <c r="GG27" s="298"/>
      <c r="GH27" s="298"/>
      <c r="GI27" s="298"/>
      <c r="GJ27" s="298"/>
      <c r="GK27" s="298"/>
      <c r="GL27" s="298"/>
      <c r="GM27" s="298"/>
      <c r="GN27" s="298"/>
      <c r="GO27" s="298"/>
      <c r="GP27" s="298"/>
      <c r="GQ27" s="298"/>
      <c r="GR27" s="298"/>
      <c r="GS27" s="298"/>
      <c r="GT27" s="298"/>
      <c r="GU27" s="298"/>
      <c r="GV27" s="298"/>
      <c r="GW27" s="298"/>
      <c r="GX27" s="298"/>
      <c r="GY27" s="298"/>
      <c r="GZ27" s="298"/>
      <c r="HA27" s="298"/>
      <c r="HB27" s="298"/>
      <c r="HC27" s="298"/>
      <c r="HD27" s="298"/>
      <c r="HE27" s="298"/>
      <c r="HF27" s="298"/>
      <c r="HG27" s="298"/>
      <c r="HH27" s="298"/>
      <c r="HI27" s="298"/>
      <c r="HJ27" s="298"/>
      <c r="HK27" s="298"/>
      <c r="HL27" s="298"/>
      <c r="HM27" s="298"/>
      <c r="HN27" s="298"/>
      <c r="HO27" s="298"/>
      <c r="HP27" s="298"/>
      <c r="HQ27" s="298"/>
      <c r="HR27" s="298"/>
      <c r="HS27" s="298"/>
      <c r="HT27" s="298"/>
      <c r="HU27" s="298"/>
      <c r="HV27" s="298"/>
      <c r="HW27" s="298"/>
      <c r="HX27" s="298"/>
      <c r="HY27" s="298"/>
      <c r="HZ27" s="298"/>
      <c r="IA27" s="298"/>
    </row>
    <row r="28" s="348" customFormat="1" ht="13.05" customHeight="1" spans="1:235">
      <c r="A28" s="298"/>
      <c r="B28" s="363"/>
      <c r="C28" s="363"/>
      <c r="D28" s="306"/>
      <c r="E28" s="305"/>
      <c r="F28" s="307"/>
      <c r="G28" s="298"/>
      <c r="H28" s="298"/>
      <c r="I28" s="373"/>
      <c r="J28" s="374"/>
      <c r="K28" s="306"/>
      <c r="L28" s="307"/>
      <c r="M28" s="307"/>
      <c r="N28" s="298"/>
      <c r="O28" s="298"/>
      <c r="P28" s="298"/>
      <c r="Q28" s="298"/>
      <c r="R28" s="298"/>
      <c r="S28" s="298"/>
      <c r="T28" s="298"/>
      <c r="U28" s="298"/>
      <c r="V28" s="298"/>
      <c r="W28" s="298"/>
      <c r="X28" s="298"/>
      <c r="Y28" s="298"/>
      <c r="Z28" s="298"/>
      <c r="AA28" s="298"/>
      <c r="AB28" s="298"/>
      <c r="AC28" s="298"/>
      <c r="AD28" s="298"/>
      <c r="AE28" s="298"/>
      <c r="AF28" s="298"/>
      <c r="AG28" s="298"/>
      <c r="AH28" s="298"/>
      <c r="AI28" s="298"/>
      <c r="AJ28" s="298"/>
      <c r="AK28" s="298"/>
      <c r="AL28" s="298"/>
      <c r="AM28" s="298"/>
      <c r="AN28" s="298"/>
      <c r="AO28" s="298"/>
      <c r="AP28" s="298"/>
      <c r="AQ28" s="298"/>
      <c r="AR28" s="298"/>
      <c r="AS28" s="298"/>
      <c r="AT28" s="298"/>
      <c r="AU28" s="298"/>
      <c r="AV28" s="298"/>
      <c r="AW28" s="298"/>
      <c r="AX28" s="298"/>
      <c r="AY28" s="298"/>
      <c r="AZ28" s="298"/>
      <c r="BA28" s="298"/>
      <c r="BB28" s="298"/>
      <c r="BC28" s="298"/>
      <c r="BD28" s="298"/>
      <c r="BE28" s="298"/>
      <c r="BF28" s="298"/>
      <c r="BG28" s="298"/>
      <c r="BH28" s="298"/>
      <c r="BI28" s="298"/>
      <c r="BJ28" s="298"/>
      <c r="BK28" s="298"/>
      <c r="BL28" s="298"/>
      <c r="BM28" s="298"/>
      <c r="BN28" s="298"/>
      <c r="BO28" s="298"/>
      <c r="BP28" s="298"/>
      <c r="BQ28" s="298"/>
      <c r="BR28" s="298"/>
      <c r="BS28" s="298"/>
      <c r="BT28" s="298"/>
      <c r="BU28" s="298"/>
      <c r="BV28" s="298"/>
      <c r="BW28" s="298"/>
      <c r="BX28" s="298"/>
      <c r="BY28" s="298"/>
      <c r="BZ28" s="298"/>
      <c r="CA28" s="298"/>
      <c r="CB28" s="298"/>
      <c r="CC28" s="298"/>
      <c r="CD28" s="298"/>
      <c r="CE28" s="298"/>
      <c r="CF28" s="298"/>
      <c r="CG28" s="298"/>
      <c r="CH28" s="298"/>
      <c r="CI28" s="298"/>
      <c r="CJ28" s="298"/>
      <c r="CK28" s="298"/>
      <c r="CL28" s="298"/>
      <c r="CM28" s="298"/>
      <c r="CN28" s="298"/>
      <c r="CO28" s="298"/>
      <c r="CP28" s="298"/>
      <c r="CQ28" s="298"/>
      <c r="CR28" s="298"/>
      <c r="CS28" s="298"/>
      <c r="CT28" s="298"/>
      <c r="CU28" s="298"/>
      <c r="CV28" s="298"/>
      <c r="CW28" s="298"/>
      <c r="CX28" s="298"/>
      <c r="CY28" s="298"/>
      <c r="CZ28" s="298"/>
      <c r="DA28" s="298"/>
      <c r="DB28" s="298"/>
      <c r="DC28" s="298"/>
      <c r="DD28" s="298"/>
      <c r="DE28" s="298"/>
      <c r="DF28" s="298"/>
      <c r="DG28" s="298"/>
      <c r="DH28" s="298"/>
      <c r="DI28" s="298"/>
      <c r="DJ28" s="298"/>
      <c r="DK28" s="298"/>
      <c r="DL28" s="298"/>
      <c r="DM28" s="298"/>
      <c r="DN28" s="298"/>
      <c r="DO28" s="298"/>
      <c r="DP28" s="298"/>
      <c r="DQ28" s="298"/>
      <c r="DR28" s="298"/>
      <c r="DS28" s="298"/>
      <c r="DT28" s="298"/>
      <c r="DU28" s="298"/>
      <c r="DV28" s="298"/>
      <c r="DW28" s="298"/>
      <c r="DX28" s="298"/>
      <c r="DY28" s="298"/>
      <c r="DZ28" s="298"/>
      <c r="EA28" s="298"/>
      <c r="EB28" s="298"/>
      <c r="EC28" s="298"/>
      <c r="ED28" s="298"/>
      <c r="EE28" s="298"/>
      <c r="EF28" s="298"/>
      <c r="EG28" s="298"/>
      <c r="EH28" s="298"/>
      <c r="EI28" s="298"/>
      <c r="EJ28" s="298"/>
      <c r="EK28" s="298"/>
      <c r="EL28" s="298"/>
      <c r="EM28" s="298"/>
      <c r="EN28" s="298"/>
      <c r="EO28" s="298"/>
      <c r="EP28" s="298"/>
      <c r="EQ28" s="298"/>
      <c r="ER28" s="298"/>
      <c r="ES28" s="298"/>
      <c r="ET28" s="298"/>
      <c r="EU28" s="298"/>
      <c r="EV28" s="298"/>
      <c r="EW28" s="298"/>
      <c r="EX28" s="298"/>
      <c r="EY28" s="298"/>
      <c r="EZ28" s="298"/>
      <c r="FA28" s="298"/>
      <c r="FB28" s="298"/>
      <c r="FC28" s="298"/>
      <c r="FD28" s="298"/>
      <c r="FE28" s="298"/>
      <c r="FF28" s="298"/>
      <c r="FG28" s="298"/>
      <c r="FH28" s="298"/>
      <c r="FI28" s="298"/>
      <c r="FJ28" s="298"/>
      <c r="FK28" s="298"/>
      <c r="FL28" s="298"/>
      <c r="FM28" s="298"/>
      <c r="FN28" s="298"/>
      <c r="FO28" s="298"/>
      <c r="FP28" s="298"/>
      <c r="FQ28" s="298"/>
      <c r="FR28" s="298"/>
      <c r="FS28" s="298"/>
      <c r="FT28" s="298"/>
      <c r="FU28" s="298"/>
      <c r="FV28" s="298"/>
      <c r="FW28" s="298"/>
      <c r="FX28" s="298"/>
      <c r="FY28" s="298"/>
      <c r="FZ28" s="298"/>
      <c r="GA28" s="298"/>
      <c r="GB28" s="298"/>
      <c r="GC28" s="298"/>
      <c r="GD28" s="298"/>
      <c r="GE28" s="298"/>
      <c r="GF28" s="298"/>
      <c r="GG28" s="298"/>
      <c r="GH28" s="298"/>
      <c r="GI28" s="298"/>
      <c r="GJ28" s="298"/>
      <c r="GK28" s="298"/>
      <c r="GL28" s="298"/>
      <c r="GM28" s="298"/>
      <c r="GN28" s="298"/>
      <c r="GO28" s="298"/>
      <c r="GP28" s="298"/>
      <c r="GQ28" s="298"/>
      <c r="GR28" s="298"/>
      <c r="GS28" s="298"/>
      <c r="GT28" s="298"/>
      <c r="GU28" s="298"/>
      <c r="GV28" s="298"/>
      <c r="GW28" s="298"/>
      <c r="GX28" s="298"/>
      <c r="GY28" s="298"/>
      <c r="GZ28" s="298"/>
      <c r="HA28" s="298"/>
      <c r="HB28" s="298"/>
      <c r="HC28" s="298"/>
      <c r="HD28" s="298"/>
      <c r="HE28" s="298"/>
      <c r="HF28" s="298"/>
      <c r="HG28" s="298"/>
      <c r="HH28" s="298"/>
      <c r="HI28" s="298"/>
      <c r="HJ28" s="298"/>
      <c r="HK28" s="298"/>
      <c r="HL28" s="298"/>
      <c r="HM28" s="298"/>
      <c r="HN28" s="298"/>
      <c r="HO28" s="298"/>
      <c r="HP28" s="298"/>
      <c r="HQ28" s="298"/>
      <c r="HR28" s="298"/>
      <c r="HS28" s="298"/>
      <c r="HT28" s="298"/>
      <c r="HU28" s="298"/>
      <c r="HV28" s="298"/>
      <c r="HW28" s="298"/>
      <c r="HX28" s="298"/>
      <c r="HY28" s="298"/>
      <c r="HZ28" s="298"/>
      <c r="IA28" s="298"/>
    </row>
    <row r="29" s="348" customFormat="1" ht="13.05" customHeight="1" spans="1:235">
      <c r="A29" s="298"/>
      <c r="B29" s="363"/>
      <c r="C29" s="363"/>
      <c r="D29" s="306"/>
      <c r="E29" s="305"/>
      <c r="F29" s="307"/>
      <c r="G29" s="298"/>
      <c r="H29" s="298"/>
      <c r="I29" s="373"/>
      <c r="J29" s="374"/>
      <c r="K29" s="306"/>
      <c r="L29" s="307"/>
      <c r="M29" s="307"/>
      <c r="N29" s="298"/>
      <c r="O29" s="298"/>
      <c r="P29" s="298"/>
      <c r="Q29" s="298"/>
      <c r="R29" s="298"/>
      <c r="S29" s="298"/>
      <c r="T29" s="298"/>
      <c r="U29" s="298"/>
      <c r="V29" s="298"/>
      <c r="W29" s="298"/>
      <c r="X29" s="298"/>
      <c r="Y29" s="298"/>
      <c r="Z29" s="298"/>
      <c r="AA29" s="298"/>
      <c r="AB29" s="298"/>
      <c r="AC29" s="298"/>
      <c r="AD29" s="298"/>
      <c r="AE29" s="298"/>
      <c r="AF29" s="298"/>
      <c r="AG29" s="298"/>
      <c r="AH29" s="298"/>
      <c r="AI29" s="298"/>
      <c r="AJ29" s="298"/>
      <c r="AK29" s="298"/>
      <c r="AL29" s="298"/>
      <c r="AM29" s="298"/>
      <c r="AN29" s="298"/>
      <c r="AO29" s="298"/>
      <c r="AP29" s="298"/>
      <c r="AQ29" s="298"/>
      <c r="AR29" s="298"/>
      <c r="AS29" s="298"/>
      <c r="AT29" s="298"/>
      <c r="AU29" s="298"/>
      <c r="AV29" s="298"/>
      <c r="AW29" s="298"/>
      <c r="AX29" s="298"/>
      <c r="AY29" s="298"/>
      <c r="AZ29" s="298"/>
      <c r="BA29" s="298"/>
      <c r="BB29" s="298"/>
      <c r="BC29" s="298"/>
      <c r="BD29" s="298"/>
      <c r="BE29" s="298"/>
      <c r="BF29" s="298"/>
      <c r="BG29" s="298"/>
      <c r="BH29" s="298"/>
      <c r="BI29" s="298"/>
      <c r="BJ29" s="298"/>
      <c r="BK29" s="298"/>
      <c r="BL29" s="298"/>
      <c r="BM29" s="298"/>
      <c r="BN29" s="298"/>
      <c r="BO29" s="298"/>
      <c r="BP29" s="298"/>
      <c r="BQ29" s="298"/>
      <c r="BR29" s="298"/>
      <c r="BS29" s="298"/>
      <c r="BT29" s="298"/>
      <c r="BU29" s="298"/>
      <c r="BV29" s="298"/>
      <c r="BW29" s="298"/>
      <c r="BX29" s="298"/>
      <c r="BY29" s="298"/>
      <c r="BZ29" s="298"/>
      <c r="CA29" s="298"/>
      <c r="CB29" s="298"/>
      <c r="CC29" s="298"/>
      <c r="CD29" s="298"/>
      <c r="CE29" s="298"/>
      <c r="CF29" s="298"/>
      <c r="CG29" s="298"/>
      <c r="CH29" s="298"/>
      <c r="CI29" s="298"/>
      <c r="CJ29" s="298"/>
      <c r="CK29" s="298"/>
      <c r="CL29" s="298"/>
      <c r="CM29" s="298"/>
      <c r="CN29" s="298"/>
      <c r="CO29" s="298"/>
      <c r="CP29" s="298"/>
      <c r="CQ29" s="298"/>
      <c r="CR29" s="298"/>
      <c r="CS29" s="298"/>
      <c r="CT29" s="298"/>
      <c r="CU29" s="298"/>
      <c r="CV29" s="298"/>
      <c r="CW29" s="298"/>
      <c r="CX29" s="298"/>
      <c r="CY29" s="298"/>
      <c r="CZ29" s="298"/>
      <c r="DA29" s="298"/>
      <c r="DB29" s="298"/>
      <c r="DC29" s="298"/>
      <c r="DD29" s="298"/>
      <c r="DE29" s="298"/>
      <c r="DF29" s="298"/>
      <c r="DG29" s="298"/>
      <c r="DH29" s="298"/>
      <c r="DI29" s="298"/>
      <c r="DJ29" s="298"/>
      <c r="DK29" s="298"/>
      <c r="DL29" s="298"/>
      <c r="DM29" s="298"/>
      <c r="DN29" s="298"/>
      <c r="DO29" s="298"/>
      <c r="DP29" s="298"/>
      <c r="DQ29" s="298"/>
      <c r="DR29" s="298"/>
      <c r="DS29" s="298"/>
      <c r="DT29" s="298"/>
      <c r="DU29" s="298"/>
      <c r="DV29" s="298"/>
      <c r="DW29" s="298"/>
      <c r="DX29" s="298"/>
      <c r="DY29" s="298"/>
      <c r="DZ29" s="298"/>
      <c r="EA29" s="298"/>
      <c r="EB29" s="298"/>
      <c r="EC29" s="298"/>
      <c r="ED29" s="298"/>
      <c r="EE29" s="298"/>
      <c r="EF29" s="298"/>
      <c r="EG29" s="298"/>
      <c r="EH29" s="298"/>
      <c r="EI29" s="298"/>
      <c r="EJ29" s="298"/>
      <c r="EK29" s="298"/>
      <c r="EL29" s="298"/>
      <c r="EM29" s="298"/>
      <c r="EN29" s="298"/>
      <c r="EO29" s="298"/>
      <c r="EP29" s="298"/>
      <c r="EQ29" s="298"/>
      <c r="ER29" s="298"/>
      <c r="ES29" s="298"/>
      <c r="ET29" s="298"/>
      <c r="EU29" s="298"/>
      <c r="EV29" s="298"/>
      <c r="EW29" s="298"/>
      <c r="EX29" s="298"/>
      <c r="EY29" s="298"/>
      <c r="EZ29" s="298"/>
      <c r="FA29" s="298"/>
      <c r="FB29" s="298"/>
      <c r="FC29" s="298"/>
      <c r="FD29" s="298"/>
      <c r="FE29" s="298"/>
      <c r="FF29" s="298"/>
      <c r="FG29" s="298"/>
      <c r="FH29" s="298"/>
      <c r="FI29" s="298"/>
      <c r="FJ29" s="298"/>
      <c r="FK29" s="298"/>
      <c r="FL29" s="298"/>
      <c r="FM29" s="298"/>
      <c r="FN29" s="298"/>
      <c r="FO29" s="298"/>
      <c r="FP29" s="298"/>
      <c r="FQ29" s="298"/>
      <c r="FR29" s="298"/>
      <c r="FS29" s="298"/>
      <c r="FT29" s="298"/>
      <c r="FU29" s="298"/>
      <c r="FV29" s="298"/>
      <c r="FW29" s="298"/>
      <c r="FX29" s="298"/>
      <c r="FY29" s="298"/>
      <c r="FZ29" s="298"/>
      <c r="GA29" s="298"/>
      <c r="GB29" s="298"/>
      <c r="GC29" s="298"/>
      <c r="GD29" s="298"/>
      <c r="GE29" s="298"/>
      <c r="GF29" s="298"/>
      <c r="GG29" s="298"/>
      <c r="GH29" s="298"/>
      <c r="GI29" s="298"/>
      <c r="GJ29" s="298"/>
      <c r="GK29" s="298"/>
      <c r="GL29" s="298"/>
      <c r="GM29" s="298"/>
      <c r="GN29" s="298"/>
      <c r="GO29" s="298"/>
      <c r="GP29" s="298"/>
      <c r="GQ29" s="298"/>
      <c r="GR29" s="298"/>
      <c r="GS29" s="298"/>
      <c r="GT29" s="298"/>
      <c r="GU29" s="298"/>
      <c r="GV29" s="298"/>
      <c r="GW29" s="298"/>
      <c r="GX29" s="298"/>
      <c r="GY29" s="298"/>
      <c r="GZ29" s="298"/>
      <c r="HA29" s="298"/>
      <c r="HB29" s="298"/>
      <c r="HC29" s="298"/>
      <c r="HD29" s="298"/>
      <c r="HE29" s="298"/>
      <c r="HF29" s="298"/>
      <c r="HG29" s="298"/>
      <c r="HH29" s="298"/>
      <c r="HI29" s="298"/>
      <c r="HJ29" s="298"/>
      <c r="HK29" s="298"/>
      <c r="HL29" s="298"/>
      <c r="HM29" s="298"/>
      <c r="HN29" s="298"/>
      <c r="HO29" s="298"/>
      <c r="HP29" s="298"/>
      <c r="HQ29" s="298"/>
      <c r="HR29" s="298"/>
      <c r="HS29" s="298"/>
      <c r="HT29" s="298"/>
      <c r="HU29" s="298"/>
      <c r="HV29" s="298"/>
      <c r="HW29" s="298"/>
      <c r="HX29" s="298"/>
      <c r="HY29" s="298"/>
      <c r="HZ29" s="298"/>
      <c r="IA29" s="298"/>
    </row>
    <row r="30" s="348" customFormat="1" ht="13.05" customHeight="1" spans="1:235">
      <c r="A30" s="298"/>
      <c r="B30" s="363"/>
      <c r="C30" s="363"/>
      <c r="D30" s="306"/>
      <c r="E30" s="305"/>
      <c r="F30" s="307"/>
      <c r="G30" s="298"/>
      <c r="H30" s="298"/>
      <c r="I30" s="373"/>
      <c r="J30" s="374"/>
      <c r="K30" s="306"/>
      <c r="L30" s="307"/>
      <c r="M30" s="307"/>
      <c r="N30" s="298"/>
      <c r="O30" s="298"/>
      <c r="P30" s="298"/>
      <c r="Q30" s="298"/>
      <c r="R30" s="298"/>
      <c r="S30" s="298"/>
      <c r="T30" s="298"/>
      <c r="U30" s="298"/>
      <c r="V30" s="298"/>
      <c r="W30" s="298"/>
      <c r="X30" s="298"/>
      <c r="Y30" s="298"/>
      <c r="Z30" s="298"/>
      <c r="AA30" s="298"/>
      <c r="AB30" s="298"/>
      <c r="AC30" s="298"/>
      <c r="AD30" s="298"/>
      <c r="AE30" s="298"/>
      <c r="AF30" s="298"/>
      <c r="AG30" s="298"/>
      <c r="AH30" s="298"/>
      <c r="AI30" s="298"/>
      <c r="AJ30" s="298"/>
      <c r="AK30" s="298"/>
      <c r="AL30" s="298"/>
      <c r="AM30" s="298"/>
      <c r="AN30" s="298"/>
      <c r="AO30" s="298"/>
      <c r="AP30" s="298"/>
      <c r="AQ30" s="298"/>
      <c r="AR30" s="298"/>
      <c r="AS30" s="298"/>
      <c r="AT30" s="298"/>
      <c r="AU30" s="298"/>
      <c r="AV30" s="298"/>
      <c r="AW30" s="298"/>
      <c r="AX30" s="298"/>
      <c r="AY30" s="298"/>
      <c r="AZ30" s="298"/>
      <c r="BA30" s="298"/>
      <c r="BB30" s="298"/>
      <c r="BC30" s="298"/>
      <c r="BD30" s="298"/>
      <c r="BE30" s="298"/>
      <c r="BF30" s="298"/>
      <c r="BG30" s="298"/>
      <c r="BH30" s="298"/>
      <c r="BI30" s="298"/>
      <c r="BJ30" s="298"/>
      <c r="BK30" s="298"/>
      <c r="BL30" s="298"/>
      <c r="BM30" s="298"/>
      <c r="BN30" s="298"/>
      <c r="BO30" s="298"/>
      <c r="BP30" s="298"/>
      <c r="BQ30" s="298"/>
      <c r="BR30" s="298"/>
      <c r="BS30" s="298"/>
      <c r="BT30" s="298"/>
      <c r="BU30" s="298"/>
      <c r="BV30" s="298"/>
      <c r="BW30" s="298"/>
      <c r="BX30" s="298"/>
      <c r="BY30" s="298"/>
      <c r="BZ30" s="298"/>
      <c r="CA30" s="298"/>
      <c r="CB30" s="298"/>
      <c r="CC30" s="298"/>
      <c r="CD30" s="298"/>
      <c r="CE30" s="298"/>
      <c r="CF30" s="298"/>
      <c r="CG30" s="298"/>
      <c r="CH30" s="298"/>
      <c r="CI30" s="298"/>
      <c r="CJ30" s="298"/>
      <c r="CK30" s="298"/>
      <c r="CL30" s="298"/>
      <c r="CM30" s="298"/>
      <c r="CN30" s="298"/>
      <c r="CO30" s="298"/>
      <c r="CP30" s="298"/>
      <c r="CQ30" s="298"/>
      <c r="CR30" s="298"/>
      <c r="CS30" s="298"/>
      <c r="CT30" s="298"/>
      <c r="CU30" s="298"/>
      <c r="CV30" s="298"/>
      <c r="CW30" s="298"/>
      <c r="CX30" s="298"/>
      <c r="CY30" s="298"/>
      <c r="CZ30" s="298"/>
      <c r="DA30" s="298"/>
      <c r="DB30" s="298"/>
      <c r="DC30" s="298"/>
      <c r="DD30" s="298"/>
      <c r="DE30" s="298"/>
      <c r="DF30" s="298"/>
      <c r="DG30" s="298"/>
      <c r="DH30" s="298"/>
      <c r="DI30" s="298"/>
      <c r="DJ30" s="298"/>
      <c r="DK30" s="298"/>
      <c r="DL30" s="298"/>
      <c r="DM30" s="298"/>
      <c r="DN30" s="298"/>
      <c r="DO30" s="298"/>
      <c r="DP30" s="298"/>
      <c r="DQ30" s="298"/>
      <c r="DR30" s="298"/>
      <c r="DS30" s="298"/>
      <c r="DT30" s="298"/>
      <c r="DU30" s="298"/>
      <c r="DV30" s="298"/>
      <c r="DW30" s="298"/>
      <c r="DX30" s="298"/>
      <c r="DY30" s="298"/>
      <c r="DZ30" s="298"/>
      <c r="EA30" s="298"/>
      <c r="EB30" s="298"/>
      <c r="EC30" s="298"/>
      <c r="ED30" s="298"/>
      <c r="EE30" s="298"/>
      <c r="EF30" s="298"/>
      <c r="EG30" s="298"/>
      <c r="EH30" s="298"/>
      <c r="EI30" s="298"/>
      <c r="EJ30" s="298"/>
      <c r="EK30" s="298"/>
      <c r="EL30" s="298"/>
      <c r="EM30" s="298"/>
      <c r="EN30" s="298"/>
      <c r="EO30" s="298"/>
      <c r="EP30" s="298"/>
      <c r="EQ30" s="298"/>
      <c r="ER30" s="298"/>
      <c r="ES30" s="298"/>
      <c r="ET30" s="298"/>
      <c r="EU30" s="298"/>
      <c r="EV30" s="298"/>
      <c r="EW30" s="298"/>
      <c r="EX30" s="298"/>
      <c r="EY30" s="298"/>
      <c r="EZ30" s="298"/>
      <c r="FA30" s="298"/>
      <c r="FB30" s="298"/>
      <c r="FC30" s="298"/>
      <c r="FD30" s="298"/>
      <c r="FE30" s="298"/>
      <c r="FF30" s="298"/>
      <c r="FG30" s="298"/>
      <c r="FH30" s="298"/>
      <c r="FI30" s="298"/>
      <c r="FJ30" s="298"/>
      <c r="FK30" s="298"/>
      <c r="FL30" s="298"/>
      <c r="FM30" s="298"/>
      <c r="FN30" s="298"/>
      <c r="FO30" s="298"/>
      <c r="FP30" s="298"/>
      <c r="FQ30" s="298"/>
      <c r="FR30" s="298"/>
      <c r="FS30" s="298"/>
      <c r="FT30" s="298"/>
      <c r="FU30" s="298"/>
      <c r="FV30" s="298"/>
      <c r="FW30" s="298"/>
      <c r="FX30" s="298"/>
      <c r="FY30" s="298"/>
      <c r="FZ30" s="298"/>
      <c r="GA30" s="298"/>
      <c r="GB30" s="298"/>
      <c r="GC30" s="298"/>
      <c r="GD30" s="298"/>
      <c r="GE30" s="298"/>
      <c r="GF30" s="298"/>
      <c r="GG30" s="298"/>
      <c r="GH30" s="298"/>
      <c r="GI30" s="298"/>
      <c r="GJ30" s="298"/>
      <c r="GK30" s="298"/>
      <c r="GL30" s="298"/>
      <c r="GM30" s="298"/>
      <c r="GN30" s="298"/>
      <c r="GO30" s="298"/>
      <c r="GP30" s="298"/>
      <c r="GQ30" s="298"/>
      <c r="GR30" s="298"/>
      <c r="GS30" s="298"/>
      <c r="GT30" s="298"/>
      <c r="GU30" s="298"/>
      <c r="GV30" s="298"/>
      <c r="GW30" s="298"/>
      <c r="GX30" s="298"/>
      <c r="GY30" s="298"/>
      <c r="GZ30" s="298"/>
      <c r="HA30" s="298"/>
      <c r="HB30" s="298"/>
      <c r="HC30" s="298"/>
      <c r="HD30" s="298"/>
      <c r="HE30" s="298"/>
      <c r="HF30" s="298"/>
      <c r="HG30" s="298"/>
      <c r="HH30" s="298"/>
      <c r="HI30" s="298"/>
      <c r="HJ30" s="298"/>
      <c r="HK30" s="298"/>
      <c r="HL30" s="298"/>
      <c r="HM30" s="298"/>
      <c r="HN30" s="298"/>
      <c r="HO30" s="298"/>
      <c r="HP30" s="298"/>
      <c r="HQ30" s="298"/>
      <c r="HR30" s="298"/>
      <c r="HS30" s="298"/>
      <c r="HT30" s="298"/>
      <c r="HU30" s="298"/>
      <c r="HV30" s="298"/>
      <c r="HW30" s="298"/>
      <c r="HX30" s="298"/>
      <c r="HY30" s="298"/>
      <c r="HZ30" s="298"/>
      <c r="IA30" s="298"/>
    </row>
    <row r="31" s="348" customFormat="1" ht="13.05" customHeight="1" spans="1:235">
      <c r="A31" s="298"/>
      <c r="B31" s="363"/>
      <c r="C31" s="363"/>
      <c r="D31" s="306"/>
      <c r="E31" s="305"/>
      <c r="F31" s="307"/>
      <c r="G31" s="298"/>
      <c r="H31" s="298"/>
      <c r="I31" s="373"/>
      <c r="J31" s="374"/>
      <c r="K31" s="306"/>
      <c r="L31" s="307"/>
      <c r="M31" s="307"/>
      <c r="N31" s="298"/>
      <c r="O31" s="298"/>
      <c r="P31" s="298"/>
      <c r="Q31" s="298"/>
      <c r="R31" s="298"/>
      <c r="S31" s="298"/>
      <c r="T31" s="298"/>
      <c r="U31" s="298"/>
      <c r="V31" s="298"/>
      <c r="W31" s="298"/>
      <c r="X31" s="298"/>
      <c r="Y31" s="298"/>
      <c r="Z31" s="298"/>
      <c r="AA31" s="298"/>
      <c r="AB31" s="298"/>
      <c r="AC31" s="298"/>
      <c r="AD31" s="298"/>
      <c r="AE31" s="298"/>
      <c r="AF31" s="298"/>
      <c r="AG31" s="298"/>
      <c r="AH31" s="298"/>
      <c r="AI31" s="298"/>
      <c r="AJ31" s="298"/>
      <c r="AK31" s="298"/>
      <c r="AL31" s="298"/>
      <c r="AM31" s="298"/>
      <c r="AN31" s="298"/>
      <c r="AO31" s="298"/>
      <c r="AP31" s="298"/>
      <c r="AQ31" s="298"/>
      <c r="AR31" s="298"/>
      <c r="AS31" s="298"/>
      <c r="AT31" s="298"/>
      <c r="AU31" s="298"/>
      <c r="AV31" s="298"/>
      <c r="AW31" s="298"/>
      <c r="AX31" s="298"/>
      <c r="AY31" s="298"/>
      <c r="AZ31" s="298"/>
      <c r="BA31" s="298"/>
      <c r="BB31" s="298"/>
      <c r="BC31" s="298"/>
      <c r="BD31" s="298"/>
      <c r="BE31" s="298"/>
      <c r="BF31" s="298"/>
      <c r="BG31" s="298"/>
      <c r="BH31" s="298"/>
      <c r="BI31" s="298"/>
      <c r="BJ31" s="298"/>
      <c r="BK31" s="298"/>
      <c r="BL31" s="298"/>
      <c r="BM31" s="298"/>
      <c r="BN31" s="298"/>
      <c r="BO31" s="298"/>
      <c r="BP31" s="298"/>
      <c r="BQ31" s="298"/>
      <c r="BR31" s="298"/>
      <c r="BS31" s="298"/>
      <c r="BT31" s="298"/>
      <c r="BU31" s="298"/>
      <c r="BV31" s="298"/>
      <c r="BW31" s="298"/>
      <c r="BX31" s="298"/>
      <c r="BY31" s="298"/>
      <c r="BZ31" s="298"/>
      <c r="CA31" s="298"/>
      <c r="CB31" s="298"/>
      <c r="CC31" s="298"/>
      <c r="CD31" s="298"/>
      <c r="CE31" s="298"/>
      <c r="CF31" s="298"/>
      <c r="CG31" s="298"/>
      <c r="CH31" s="298"/>
      <c r="CI31" s="298"/>
      <c r="CJ31" s="298"/>
      <c r="CK31" s="298"/>
      <c r="CL31" s="298"/>
      <c r="CM31" s="298"/>
      <c r="CN31" s="298"/>
      <c r="CO31" s="298"/>
      <c r="CP31" s="298"/>
      <c r="CQ31" s="298"/>
      <c r="CR31" s="298"/>
      <c r="CS31" s="298"/>
      <c r="CT31" s="298"/>
      <c r="CU31" s="298"/>
      <c r="CV31" s="298"/>
      <c r="CW31" s="298"/>
      <c r="CX31" s="298"/>
      <c r="CY31" s="298"/>
      <c r="CZ31" s="298"/>
      <c r="DA31" s="298"/>
      <c r="DB31" s="298"/>
      <c r="DC31" s="298"/>
      <c r="DD31" s="298"/>
      <c r="DE31" s="298"/>
      <c r="DF31" s="298"/>
      <c r="DG31" s="298"/>
      <c r="DH31" s="298"/>
      <c r="DI31" s="298"/>
      <c r="DJ31" s="298"/>
      <c r="DK31" s="298"/>
      <c r="DL31" s="298"/>
      <c r="DM31" s="298"/>
      <c r="DN31" s="298"/>
      <c r="DO31" s="298"/>
      <c r="DP31" s="298"/>
      <c r="DQ31" s="298"/>
      <c r="DR31" s="298"/>
      <c r="DS31" s="298"/>
      <c r="DT31" s="298"/>
      <c r="DU31" s="298"/>
      <c r="DV31" s="298"/>
      <c r="DW31" s="298"/>
      <c r="DX31" s="298"/>
      <c r="DY31" s="298"/>
      <c r="DZ31" s="298"/>
      <c r="EA31" s="298"/>
      <c r="EB31" s="298"/>
      <c r="EC31" s="298"/>
      <c r="ED31" s="298"/>
      <c r="EE31" s="298"/>
      <c r="EF31" s="298"/>
      <c r="EG31" s="298"/>
      <c r="EH31" s="298"/>
      <c r="EI31" s="298"/>
      <c r="EJ31" s="298"/>
      <c r="EK31" s="298"/>
      <c r="EL31" s="298"/>
      <c r="EM31" s="298"/>
      <c r="EN31" s="298"/>
      <c r="EO31" s="298"/>
      <c r="EP31" s="298"/>
      <c r="EQ31" s="298"/>
      <c r="ER31" s="298"/>
      <c r="ES31" s="298"/>
      <c r="ET31" s="298"/>
      <c r="EU31" s="298"/>
      <c r="EV31" s="298"/>
      <c r="EW31" s="298"/>
      <c r="EX31" s="298"/>
      <c r="EY31" s="298"/>
      <c r="EZ31" s="298"/>
      <c r="FA31" s="298"/>
      <c r="FB31" s="298"/>
      <c r="FC31" s="298"/>
      <c r="FD31" s="298"/>
      <c r="FE31" s="298"/>
      <c r="FF31" s="298"/>
      <c r="FG31" s="298"/>
      <c r="FH31" s="298"/>
      <c r="FI31" s="298"/>
      <c r="FJ31" s="298"/>
      <c r="FK31" s="298"/>
      <c r="FL31" s="298"/>
      <c r="FM31" s="298"/>
      <c r="FN31" s="298"/>
      <c r="FO31" s="298"/>
      <c r="FP31" s="298"/>
      <c r="FQ31" s="298"/>
      <c r="FR31" s="298"/>
      <c r="FS31" s="298"/>
      <c r="FT31" s="298"/>
      <c r="FU31" s="298"/>
      <c r="FV31" s="298"/>
      <c r="FW31" s="298"/>
      <c r="FX31" s="298"/>
      <c r="FY31" s="298"/>
      <c r="FZ31" s="298"/>
      <c r="GA31" s="298"/>
      <c r="GB31" s="298"/>
      <c r="GC31" s="298"/>
      <c r="GD31" s="298"/>
      <c r="GE31" s="298"/>
      <c r="GF31" s="298"/>
      <c r="GG31" s="298"/>
      <c r="GH31" s="298"/>
      <c r="GI31" s="298"/>
      <c r="GJ31" s="298"/>
      <c r="GK31" s="298"/>
      <c r="GL31" s="298"/>
      <c r="GM31" s="298"/>
      <c r="GN31" s="298"/>
      <c r="GO31" s="298"/>
      <c r="GP31" s="298"/>
      <c r="GQ31" s="298"/>
      <c r="GR31" s="298"/>
      <c r="GS31" s="298"/>
      <c r="GT31" s="298"/>
      <c r="GU31" s="298"/>
      <c r="GV31" s="298"/>
      <c r="GW31" s="298"/>
      <c r="GX31" s="298"/>
      <c r="GY31" s="298"/>
      <c r="GZ31" s="298"/>
      <c r="HA31" s="298"/>
      <c r="HB31" s="298"/>
      <c r="HC31" s="298"/>
      <c r="HD31" s="298"/>
      <c r="HE31" s="298"/>
      <c r="HF31" s="298"/>
      <c r="HG31" s="298"/>
      <c r="HH31" s="298"/>
      <c r="HI31" s="298"/>
      <c r="HJ31" s="298"/>
      <c r="HK31" s="298"/>
      <c r="HL31" s="298"/>
      <c r="HM31" s="298"/>
      <c r="HN31" s="298"/>
      <c r="HO31" s="298"/>
      <c r="HP31" s="298"/>
      <c r="HQ31" s="298"/>
      <c r="HR31" s="298"/>
      <c r="HS31" s="298"/>
      <c r="HT31" s="298"/>
      <c r="HU31" s="298"/>
      <c r="HV31" s="298"/>
      <c r="HW31" s="298"/>
      <c r="HX31" s="298"/>
      <c r="HY31" s="298"/>
      <c r="HZ31" s="298"/>
      <c r="IA31" s="298"/>
    </row>
    <row r="32" s="348" customFormat="1" ht="13.05" customHeight="1" spans="1:235">
      <c r="A32" s="298"/>
      <c r="B32" s="363"/>
      <c r="C32" s="363"/>
      <c r="D32" s="306"/>
      <c r="E32" s="305"/>
      <c r="F32" s="307"/>
      <c r="G32" s="298"/>
      <c r="H32" s="298"/>
      <c r="I32" s="373"/>
      <c r="J32" s="374"/>
      <c r="K32" s="306"/>
      <c r="L32" s="307"/>
      <c r="M32" s="307"/>
      <c r="N32" s="298"/>
      <c r="O32" s="298"/>
      <c r="P32" s="298"/>
      <c r="Q32" s="298"/>
      <c r="R32" s="298"/>
      <c r="S32" s="298"/>
      <c r="T32" s="298"/>
      <c r="U32" s="298"/>
      <c r="V32" s="298"/>
      <c r="W32" s="298"/>
      <c r="X32" s="298"/>
      <c r="Y32" s="298"/>
      <c r="Z32" s="298"/>
      <c r="AA32" s="298"/>
      <c r="AB32" s="298"/>
      <c r="AC32" s="298"/>
      <c r="AD32" s="298"/>
      <c r="AE32" s="298"/>
      <c r="AF32" s="298"/>
      <c r="AG32" s="298"/>
      <c r="AH32" s="298"/>
      <c r="AI32" s="298"/>
      <c r="AJ32" s="298"/>
      <c r="AK32" s="298"/>
      <c r="AL32" s="298"/>
      <c r="AM32" s="298"/>
      <c r="AN32" s="298"/>
      <c r="AO32" s="298"/>
      <c r="AP32" s="298"/>
      <c r="AQ32" s="298"/>
      <c r="AR32" s="298"/>
      <c r="AS32" s="298"/>
      <c r="AT32" s="298"/>
      <c r="AU32" s="298"/>
      <c r="AV32" s="298"/>
      <c r="AW32" s="298"/>
      <c r="AX32" s="298"/>
      <c r="AY32" s="298"/>
      <c r="AZ32" s="298"/>
      <c r="BA32" s="298"/>
      <c r="BB32" s="298"/>
      <c r="BC32" s="298"/>
      <c r="BD32" s="298"/>
      <c r="BE32" s="298"/>
      <c r="BF32" s="298"/>
      <c r="BG32" s="298"/>
      <c r="BH32" s="298"/>
      <c r="BI32" s="298"/>
      <c r="BJ32" s="298"/>
      <c r="BK32" s="298"/>
      <c r="BL32" s="298"/>
      <c r="BM32" s="298"/>
      <c r="BN32" s="298"/>
      <c r="BO32" s="298"/>
      <c r="BP32" s="298"/>
      <c r="BQ32" s="298"/>
      <c r="BR32" s="298"/>
      <c r="BS32" s="298"/>
      <c r="BT32" s="298"/>
      <c r="BU32" s="298"/>
      <c r="BV32" s="298"/>
      <c r="BW32" s="298"/>
      <c r="BX32" s="298"/>
      <c r="BY32" s="298"/>
      <c r="BZ32" s="298"/>
      <c r="CA32" s="298"/>
      <c r="CB32" s="298"/>
      <c r="CC32" s="298"/>
      <c r="CD32" s="298"/>
      <c r="CE32" s="298"/>
      <c r="CF32" s="298"/>
      <c r="CG32" s="298"/>
      <c r="CH32" s="298"/>
      <c r="CI32" s="298"/>
      <c r="CJ32" s="298"/>
      <c r="CK32" s="298"/>
      <c r="CL32" s="298"/>
      <c r="CM32" s="298"/>
      <c r="CN32" s="298"/>
      <c r="CO32" s="298"/>
      <c r="CP32" s="298"/>
      <c r="CQ32" s="298"/>
      <c r="CR32" s="298"/>
      <c r="CS32" s="298"/>
      <c r="CT32" s="298"/>
      <c r="CU32" s="298"/>
      <c r="CV32" s="298"/>
      <c r="CW32" s="298"/>
      <c r="CX32" s="298"/>
      <c r="CY32" s="298"/>
      <c r="CZ32" s="298"/>
      <c r="DA32" s="298"/>
      <c r="DB32" s="298"/>
      <c r="DC32" s="298"/>
      <c r="DD32" s="298"/>
      <c r="DE32" s="298"/>
      <c r="DF32" s="298"/>
      <c r="DG32" s="298"/>
      <c r="DH32" s="298"/>
      <c r="DI32" s="298"/>
      <c r="DJ32" s="298"/>
      <c r="DK32" s="298"/>
      <c r="DL32" s="298"/>
      <c r="DM32" s="298"/>
      <c r="DN32" s="298"/>
      <c r="DO32" s="298"/>
      <c r="DP32" s="298"/>
      <c r="DQ32" s="298"/>
      <c r="DR32" s="298"/>
      <c r="DS32" s="298"/>
      <c r="DT32" s="298"/>
      <c r="DU32" s="298"/>
      <c r="DV32" s="298"/>
      <c r="DW32" s="298"/>
      <c r="DX32" s="298"/>
      <c r="DY32" s="298"/>
      <c r="DZ32" s="298"/>
      <c r="EA32" s="298"/>
      <c r="EB32" s="298"/>
      <c r="EC32" s="298"/>
      <c r="ED32" s="298"/>
      <c r="EE32" s="298"/>
      <c r="EF32" s="298"/>
      <c r="EG32" s="298"/>
      <c r="EH32" s="298"/>
      <c r="EI32" s="298"/>
      <c r="EJ32" s="298"/>
      <c r="EK32" s="298"/>
      <c r="EL32" s="298"/>
      <c r="EM32" s="298"/>
      <c r="EN32" s="298"/>
      <c r="EO32" s="298"/>
      <c r="EP32" s="298"/>
      <c r="EQ32" s="298"/>
      <c r="ER32" s="298"/>
      <c r="ES32" s="298"/>
      <c r="ET32" s="298"/>
      <c r="EU32" s="298"/>
      <c r="EV32" s="298"/>
      <c r="EW32" s="298"/>
      <c r="EX32" s="298"/>
      <c r="EY32" s="298"/>
      <c r="EZ32" s="298"/>
      <c r="FA32" s="298"/>
      <c r="FB32" s="298"/>
      <c r="FC32" s="298"/>
      <c r="FD32" s="298"/>
      <c r="FE32" s="298"/>
      <c r="FF32" s="298"/>
      <c r="FG32" s="298"/>
      <c r="FH32" s="298"/>
      <c r="FI32" s="298"/>
      <c r="FJ32" s="298"/>
      <c r="FK32" s="298"/>
      <c r="FL32" s="298"/>
      <c r="FM32" s="298"/>
      <c r="FN32" s="298"/>
      <c r="FO32" s="298"/>
      <c r="FP32" s="298"/>
      <c r="FQ32" s="298"/>
      <c r="FR32" s="298"/>
      <c r="FS32" s="298"/>
      <c r="FT32" s="298"/>
      <c r="FU32" s="298"/>
      <c r="FV32" s="298"/>
      <c r="FW32" s="298"/>
      <c r="FX32" s="298"/>
      <c r="FY32" s="298"/>
      <c r="FZ32" s="298"/>
      <c r="GA32" s="298"/>
      <c r="GB32" s="298"/>
      <c r="GC32" s="298"/>
      <c r="GD32" s="298"/>
      <c r="GE32" s="298"/>
      <c r="GF32" s="298"/>
      <c r="GG32" s="298"/>
      <c r="GH32" s="298"/>
      <c r="GI32" s="298"/>
      <c r="GJ32" s="298"/>
      <c r="GK32" s="298"/>
      <c r="GL32" s="298"/>
      <c r="GM32" s="298"/>
      <c r="GN32" s="298"/>
      <c r="GO32" s="298"/>
      <c r="GP32" s="298"/>
      <c r="GQ32" s="298"/>
      <c r="GR32" s="298"/>
      <c r="GS32" s="298"/>
      <c r="GT32" s="298"/>
      <c r="GU32" s="298"/>
      <c r="GV32" s="298"/>
      <c r="GW32" s="298"/>
      <c r="GX32" s="298"/>
      <c r="GY32" s="298"/>
      <c r="GZ32" s="298"/>
      <c r="HA32" s="298"/>
      <c r="HB32" s="298"/>
      <c r="HC32" s="298"/>
      <c r="HD32" s="298"/>
      <c r="HE32" s="298"/>
      <c r="HF32" s="298"/>
      <c r="HG32" s="298"/>
      <c r="HH32" s="298"/>
      <c r="HI32" s="298"/>
      <c r="HJ32" s="298"/>
      <c r="HK32" s="298"/>
      <c r="HL32" s="298"/>
      <c r="HM32" s="298"/>
      <c r="HN32" s="298"/>
      <c r="HO32" s="298"/>
      <c r="HP32" s="298"/>
      <c r="HQ32" s="298"/>
      <c r="HR32" s="298"/>
      <c r="HS32" s="298"/>
      <c r="HT32" s="298"/>
      <c r="HU32" s="298"/>
      <c r="HV32" s="298"/>
      <c r="HW32" s="298"/>
      <c r="HX32" s="298"/>
      <c r="HY32" s="298"/>
      <c r="HZ32" s="298"/>
      <c r="IA32" s="298"/>
    </row>
    <row r="33" s="348" customFormat="1" ht="13.05" customHeight="1" spans="1:235">
      <c r="A33" s="298"/>
      <c r="B33" s="363"/>
      <c r="C33" s="363"/>
      <c r="D33" s="306"/>
      <c r="E33" s="305"/>
      <c r="F33" s="307"/>
      <c r="G33" s="298"/>
      <c r="H33" s="298"/>
      <c r="I33" s="373"/>
      <c r="J33" s="374"/>
      <c r="K33" s="306"/>
      <c r="L33" s="307"/>
      <c r="M33" s="307"/>
      <c r="N33" s="298"/>
      <c r="O33" s="298"/>
      <c r="P33" s="298"/>
      <c r="Q33" s="298"/>
      <c r="R33" s="298"/>
      <c r="S33" s="298"/>
      <c r="T33" s="298"/>
      <c r="U33" s="298"/>
      <c r="V33" s="298"/>
      <c r="W33" s="298"/>
      <c r="X33" s="298"/>
      <c r="Y33" s="298"/>
      <c r="Z33" s="298"/>
      <c r="AA33" s="298"/>
      <c r="AB33" s="298"/>
      <c r="AC33" s="298"/>
      <c r="AD33" s="298"/>
      <c r="AE33" s="298"/>
      <c r="AF33" s="298"/>
      <c r="AG33" s="298"/>
      <c r="AH33" s="298"/>
      <c r="AI33" s="298"/>
      <c r="AJ33" s="298"/>
      <c r="AK33" s="298"/>
      <c r="AL33" s="298"/>
      <c r="AM33" s="298"/>
      <c r="AN33" s="298"/>
      <c r="AO33" s="298"/>
      <c r="AP33" s="298"/>
      <c r="AQ33" s="298"/>
      <c r="AR33" s="298"/>
      <c r="AS33" s="298"/>
      <c r="AT33" s="298"/>
      <c r="AU33" s="298"/>
      <c r="AV33" s="298"/>
      <c r="AW33" s="298"/>
      <c r="AX33" s="298"/>
      <c r="AY33" s="298"/>
      <c r="AZ33" s="298"/>
      <c r="BA33" s="298"/>
      <c r="BB33" s="298"/>
      <c r="BC33" s="298"/>
      <c r="BD33" s="298"/>
      <c r="BE33" s="298"/>
      <c r="BF33" s="298"/>
      <c r="BG33" s="298"/>
      <c r="BH33" s="298"/>
      <c r="BI33" s="298"/>
      <c r="BJ33" s="298"/>
      <c r="BK33" s="298"/>
      <c r="BL33" s="298"/>
      <c r="BM33" s="298"/>
      <c r="BN33" s="298"/>
      <c r="BO33" s="298"/>
      <c r="BP33" s="298"/>
      <c r="BQ33" s="298"/>
      <c r="BR33" s="298"/>
      <c r="BS33" s="298"/>
      <c r="BT33" s="298"/>
      <c r="BU33" s="298"/>
      <c r="BV33" s="298"/>
      <c r="BW33" s="298"/>
      <c r="BX33" s="298"/>
      <c r="BY33" s="298"/>
      <c r="BZ33" s="298"/>
      <c r="CA33" s="298"/>
      <c r="CB33" s="298"/>
      <c r="CC33" s="298"/>
      <c r="CD33" s="298"/>
      <c r="CE33" s="298"/>
      <c r="CF33" s="298"/>
      <c r="CG33" s="298"/>
      <c r="CH33" s="298"/>
      <c r="CI33" s="298"/>
      <c r="CJ33" s="298"/>
      <c r="CK33" s="298"/>
      <c r="CL33" s="298"/>
      <c r="CM33" s="298"/>
      <c r="CN33" s="298"/>
      <c r="CO33" s="298"/>
      <c r="CP33" s="298"/>
      <c r="CQ33" s="298"/>
      <c r="CR33" s="298"/>
      <c r="CS33" s="298"/>
      <c r="CT33" s="298"/>
      <c r="CU33" s="298"/>
      <c r="CV33" s="298"/>
      <c r="CW33" s="298"/>
      <c r="CX33" s="298"/>
      <c r="CY33" s="298"/>
      <c r="CZ33" s="298"/>
      <c r="DA33" s="298"/>
      <c r="DB33" s="298"/>
      <c r="DC33" s="298"/>
      <c r="DD33" s="298"/>
      <c r="DE33" s="298"/>
      <c r="DF33" s="298"/>
      <c r="DG33" s="298"/>
      <c r="DH33" s="298"/>
      <c r="DI33" s="298"/>
      <c r="DJ33" s="298"/>
      <c r="DK33" s="298"/>
      <c r="DL33" s="298"/>
      <c r="DM33" s="298"/>
      <c r="DN33" s="298"/>
      <c r="DO33" s="298"/>
      <c r="DP33" s="298"/>
      <c r="DQ33" s="298"/>
      <c r="DR33" s="298"/>
      <c r="DS33" s="298"/>
      <c r="DT33" s="298"/>
      <c r="DU33" s="298"/>
      <c r="DV33" s="298"/>
      <c r="DW33" s="298"/>
      <c r="DX33" s="298"/>
      <c r="DY33" s="298"/>
      <c r="DZ33" s="298"/>
      <c r="EA33" s="298"/>
      <c r="EB33" s="298"/>
      <c r="EC33" s="298"/>
      <c r="ED33" s="298"/>
      <c r="EE33" s="298"/>
      <c r="EF33" s="298"/>
      <c r="EG33" s="298"/>
      <c r="EH33" s="298"/>
      <c r="EI33" s="298"/>
      <c r="EJ33" s="298"/>
      <c r="EK33" s="298"/>
      <c r="EL33" s="298"/>
      <c r="EM33" s="298"/>
      <c r="EN33" s="298"/>
      <c r="EO33" s="298"/>
      <c r="EP33" s="298"/>
      <c r="EQ33" s="298"/>
      <c r="ER33" s="298"/>
      <c r="ES33" s="298"/>
      <c r="ET33" s="298"/>
      <c r="EU33" s="298"/>
      <c r="EV33" s="298"/>
      <c r="EW33" s="298"/>
      <c r="EX33" s="298"/>
      <c r="EY33" s="298"/>
      <c r="EZ33" s="298"/>
      <c r="FA33" s="298"/>
      <c r="FB33" s="298"/>
      <c r="FC33" s="298"/>
      <c r="FD33" s="298"/>
      <c r="FE33" s="298"/>
      <c r="FF33" s="298"/>
      <c r="FG33" s="298"/>
      <c r="FH33" s="298"/>
      <c r="FI33" s="298"/>
      <c r="FJ33" s="298"/>
      <c r="FK33" s="298"/>
      <c r="FL33" s="298"/>
      <c r="FM33" s="298"/>
      <c r="FN33" s="298"/>
      <c r="FO33" s="298"/>
      <c r="FP33" s="298"/>
      <c r="FQ33" s="298"/>
      <c r="FR33" s="298"/>
      <c r="FS33" s="298"/>
      <c r="FT33" s="298"/>
      <c r="FU33" s="298"/>
      <c r="FV33" s="298"/>
      <c r="FW33" s="298"/>
      <c r="FX33" s="298"/>
      <c r="FY33" s="298"/>
      <c r="FZ33" s="298"/>
      <c r="GA33" s="298"/>
      <c r="GB33" s="298"/>
      <c r="GC33" s="298"/>
      <c r="GD33" s="298"/>
      <c r="GE33" s="298"/>
      <c r="GF33" s="298"/>
      <c r="GG33" s="298"/>
      <c r="GH33" s="298"/>
      <c r="GI33" s="298"/>
      <c r="GJ33" s="298"/>
      <c r="GK33" s="298"/>
      <c r="GL33" s="298"/>
      <c r="GM33" s="298"/>
      <c r="GN33" s="298"/>
      <c r="GO33" s="298"/>
      <c r="GP33" s="298"/>
      <c r="GQ33" s="298"/>
      <c r="GR33" s="298"/>
      <c r="GS33" s="298"/>
      <c r="GT33" s="298"/>
      <c r="GU33" s="298"/>
      <c r="GV33" s="298"/>
      <c r="GW33" s="298"/>
      <c r="GX33" s="298"/>
      <c r="GY33" s="298"/>
      <c r="GZ33" s="298"/>
      <c r="HA33" s="298"/>
      <c r="HB33" s="298"/>
      <c r="HC33" s="298"/>
      <c r="HD33" s="298"/>
      <c r="HE33" s="298"/>
      <c r="HF33" s="298"/>
      <c r="HG33" s="298"/>
      <c r="HH33" s="298"/>
      <c r="HI33" s="298"/>
      <c r="HJ33" s="298"/>
      <c r="HK33" s="298"/>
      <c r="HL33" s="298"/>
      <c r="HM33" s="298"/>
      <c r="HN33" s="298"/>
      <c r="HO33" s="298"/>
      <c r="HP33" s="298"/>
      <c r="HQ33" s="298"/>
      <c r="HR33" s="298"/>
      <c r="HS33" s="298"/>
      <c r="HT33" s="298"/>
      <c r="HU33" s="298"/>
      <c r="HV33" s="298"/>
      <c r="HW33" s="298"/>
      <c r="HX33" s="298"/>
      <c r="HY33" s="298"/>
      <c r="HZ33" s="298"/>
      <c r="IA33" s="298"/>
    </row>
    <row r="34" s="348" customFormat="1" ht="13.05" customHeight="1" spans="1:235">
      <c r="A34" s="298"/>
      <c r="B34" s="363"/>
      <c r="C34" s="363"/>
      <c r="D34" s="306"/>
      <c r="E34" s="305"/>
      <c r="F34" s="307"/>
      <c r="G34" s="298"/>
      <c r="H34" s="298"/>
      <c r="I34" s="373"/>
      <c r="J34" s="374"/>
      <c r="K34" s="306"/>
      <c r="L34" s="307"/>
      <c r="M34" s="307"/>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298"/>
      <c r="AP34" s="298"/>
      <c r="AQ34" s="298"/>
      <c r="AR34" s="298"/>
      <c r="AS34" s="298"/>
      <c r="AT34" s="298"/>
      <c r="AU34" s="298"/>
      <c r="AV34" s="298"/>
      <c r="AW34" s="298"/>
      <c r="AX34" s="298"/>
      <c r="AY34" s="298"/>
      <c r="AZ34" s="298"/>
      <c r="BA34" s="298"/>
      <c r="BB34" s="298"/>
      <c r="BC34" s="298"/>
      <c r="BD34" s="298"/>
      <c r="BE34" s="298"/>
      <c r="BF34" s="298"/>
      <c r="BG34" s="298"/>
      <c r="BH34" s="298"/>
      <c r="BI34" s="298"/>
      <c r="BJ34" s="298"/>
      <c r="BK34" s="298"/>
      <c r="BL34" s="298"/>
      <c r="BM34" s="298"/>
      <c r="BN34" s="298"/>
      <c r="BO34" s="298"/>
      <c r="BP34" s="298"/>
      <c r="BQ34" s="298"/>
      <c r="BR34" s="298"/>
      <c r="BS34" s="298"/>
      <c r="BT34" s="298"/>
      <c r="BU34" s="298"/>
      <c r="BV34" s="298"/>
      <c r="BW34" s="298"/>
      <c r="BX34" s="298"/>
      <c r="BY34" s="298"/>
      <c r="BZ34" s="298"/>
      <c r="CA34" s="298"/>
      <c r="CB34" s="298"/>
      <c r="CC34" s="298"/>
      <c r="CD34" s="298"/>
      <c r="CE34" s="298"/>
      <c r="CF34" s="298"/>
      <c r="CG34" s="298"/>
      <c r="CH34" s="298"/>
      <c r="CI34" s="298"/>
      <c r="CJ34" s="298"/>
      <c r="CK34" s="298"/>
      <c r="CL34" s="298"/>
      <c r="CM34" s="298"/>
      <c r="CN34" s="298"/>
      <c r="CO34" s="298"/>
      <c r="CP34" s="298"/>
      <c r="CQ34" s="298"/>
      <c r="CR34" s="298"/>
      <c r="CS34" s="298"/>
      <c r="CT34" s="298"/>
      <c r="CU34" s="298"/>
      <c r="CV34" s="298"/>
      <c r="CW34" s="298"/>
      <c r="CX34" s="298"/>
      <c r="CY34" s="298"/>
      <c r="CZ34" s="298"/>
      <c r="DA34" s="298"/>
      <c r="DB34" s="298"/>
      <c r="DC34" s="298"/>
      <c r="DD34" s="298"/>
      <c r="DE34" s="298"/>
      <c r="DF34" s="298"/>
      <c r="DG34" s="298"/>
      <c r="DH34" s="298"/>
      <c r="DI34" s="298"/>
      <c r="DJ34" s="298"/>
      <c r="DK34" s="298"/>
      <c r="DL34" s="298"/>
      <c r="DM34" s="298"/>
      <c r="DN34" s="298"/>
      <c r="DO34" s="298"/>
      <c r="DP34" s="298"/>
      <c r="DQ34" s="298"/>
      <c r="DR34" s="298"/>
      <c r="DS34" s="298"/>
      <c r="DT34" s="298"/>
      <c r="DU34" s="298"/>
      <c r="DV34" s="298"/>
      <c r="DW34" s="298"/>
      <c r="DX34" s="298"/>
      <c r="DY34" s="298"/>
      <c r="DZ34" s="298"/>
      <c r="EA34" s="298"/>
      <c r="EB34" s="298"/>
      <c r="EC34" s="298"/>
      <c r="ED34" s="298"/>
      <c r="EE34" s="298"/>
      <c r="EF34" s="298"/>
      <c r="EG34" s="298"/>
      <c r="EH34" s="298"/>
      <c r="EI34" s="298"/>
      <c r="EJ34" s="298"/>
      <c r="EK34" s="298"/>
      <c r="EL34" s="298"/>
      <c r="EM34" s="298"/>
      <c r="EN34" s="298"/>
      <c r="EO34" s="298"/>
      <c r="EP34" s="298"/>
      <c r="EQ34" s="298"/>
      <c r="ER34" s="298"/>
      <c r="ES34" s="298"/>
      <c r="ET34" s="298"/>
      <c r="EU34" s="298"/>
      <c r="EV34" s="298"/>
      <c r="EW34" s="298"/>
      <c r="EX34" s="298"/>
      <c r="EY34" s="298"/>
      <c r="EZ34" s="298"/>
      <c r="FA34" s="298"/>
      <c r="FB34" s="298"/>
      <c r="FC34" s="298"/>
      <c r="FD34" s="298"/>
      <c r="FE34" s="298"/>
      <c r="FF34" s="298"/>
      <c r="FG34" s="298"/>
      <c r="FH34" s="298"/>
      <c r="FI34" s="298"/>
      <c r="FJ34" s="298"/>
      <c r="FK34" s="298"/>
      <c r="FL34" s="298"/>
      <c r="FM34" s="298"/>
      <c r="FN34" s="298"/>
      <c r="FO34" s="298"/>
      <c r="FP34" s="298"/>
      <c r="FQ34" s="298"/>
      <c r="FR34" s="298"/>
      <c r="FS34" s="298"/>
      <c r="FT34" s="298"/>
      <c r="FU34" s="298"/>
      <c r="FV34" s="298"/>
      <c r="FW34" s="298"/>
      <c r="FX34" s="298"/>
      <c r="FY34" s="298"/>
      <c r="FZ34" s="298"/>
      <c r="GA34" s="298"/>
      <c r="GB34" s="298"/>
      <c r="GC34" s="298"/>
      <c r="GD34" s="298"/>
      <c r="GE34" s="298"/>
      <c r="GF34" s="298"/>
      <c r="GG34" s="298"/>
      <c r="GH34" s="298"/>
      <c r="GI34" s="298"/>
      <c r="GJ34" s="298"/>
      <c r="GK34" s="298"/>
      <c r="GL34" s="298"/>
      <c r="GM34" s="298"/>
      <c r="GN34" s="298"/>
      <c r="GO34" s="298"/>
      <c r="GP34" s="298"/>
      <c r="GQ34" s="298"/>
      <c r="GR34" s="298"/>
      <c r="GS34" s="298"/>
      <c r="GT34" s="298"/>
      <c r="GU34" s="298"/>
      <c r="GV34" s="298"/>
      <c r="GW34" s="298"/>
      <c r="GX34" s="298"/>
      <c r="GY34" s="298"/>
      <c r="GZ34" s="298"/>
      <c r="HA34" s="298"/>
      <c r="HB34" s="298"/>
      <c r="HC34" s="298"/>
      <c r="HD34" s="298"/>
      <c r="HE34" s="298"/>
      <c r="HF34" s="298"/>
      <c r="HG34" s="298"/>
      <c r="HH34" s="298"/>
      <c r="HI34" s="298"/>
      <c r="HJ34" s="298"/>
      <c r="HK34" s="298"/>
      <c r="HL34" s="298"/>
      <c r="HM34" s="298"/>
      <c r="HN34" s="298"/>
      <c r="HO34" s="298"/>
      <c r="HP34" s="298"/>
      <c r="HQ34" s="298"/>
      <c r="HR34" s="298"/>
      <c r="HS34" s="298"/>
      <c r="HT34" s="298"/>
      <c r="HU34" s="298"/>
      <c r="HV34" s="298"/>
      <c r="HW34" s="298"/>
      <c r="HX34" s="298"/>
      <c r="HY34" s="298"/>
      <c r="HZ34" s="298"/>
      <c r="IA34" s="298"/>
    </row>
    <row r="35" s="348" customFormat="1" ht="13.05" customHeight="1" spans="1:235">
      <c r="A35" s="298"/>
      <c r="B35" s="363"/>
      <c r="C35" s="363"/>
      <c r="D35" s="306"/>
      <c r="E35" s="305"/>
      <c r="F35" s="307"/>
      <c r="G35" s="298"/>
      <c r="H35" s="298"/>
      <c r="I35" s="373"/>
      <c r="J35" s="374"/>
      <c r="K35" s="306"/>
      <c r="L35" s="307"/>
      <c r="M35" s="307"/>
      <c r="N35" s="298"/>
      <c r="O35" s="298"/>
      <c r="P35" s="298"/>
      <c r="Q35" s="298"/>
      <c r="R35" s="298"/>
      <c r="S35" s="298"/>
      <c r="T35" s="298"/>
      <c r="U35" s="298"/>
      <c r="V35" s="298"/>
      <c r="W35" s="298"/>
      <c r="X35" s="298"/>
      <c r="Y35" s="298"/>
      <c r="Z35" s="298"/>
      <c r="AA35" s="298"/>
      <c r="AB35" s="298"/>
      <c r="AC35" s="298"/>
      <c r="AD35" s="298"/>
      <c r="AE35" s="298"/>
      <c r="AF35" s="298"/>
      <c r="AG35" s="298"/>
      <c r="AH35" s="298"/>
      <c r="AI35" s="298"/>
      <c r="AJ35" s="298"/>
      <c r="AK35" s="298"/>
      <c r="AL35" s="298"/>
      <c r="AM35" s="298"/>
      <c r="AN35" s="298"/>
      <c r="AO35" s="298"/>
      <c r="AP35" s="298"/>
      <c r="AQ35" s="298"/>
      <c r="AR35" s="298"/>
      <c r="AS35" s="298"/>
      <c r="AT35" s="298"/>
      <c r="AU35" s="298"/>
      <c r="AV35" s="298"/>
      <c r="AW35" s="298"/>
      <c r="AX35" s="298"/>
      <c r="AY35" s="298"/>
      <c r="AZ35" s="298"/>
      <c r="BA35" s="298"/>
      <c r="BB35" s="298"/>
      <c r="BC35" s="298"/>
      <c r="BD35" s="298"/>
      <c r="BE35" s="298"/>
      <c r="BF35" s="298"/>
      <c r="BG35" s="298"/>
      <c r="BH35" s="298"/>
      <c r="BI35" s="298"/>
      <c r="BJ35" s="298"/>
      <c r="BK35" s="298"/>
      <c r="BL35" s="298"/>
      <c r="BM35" s="298"/>
      <c r="BN35" s="298"/>
      <c r="BO35" s="298"/>
      <c r="BP35" s="298"/>
      <c r="BQ35" s="298"/>
      <c r="BR35" s="298"/>
      <c r="BS35" s="298"/>
      <c r="BT35" s="298"/>
      <c r="BU35" s="298"/>
      <c r="BV35" s="298"/>
      <c r="BW35" s="298"/>
      <c r="BX35" s="298"/>
      <c r="BY35" s="298"/>
      <c r="BZ35" s="298"/>
      <c r="CA35" s="298"/>
      <c r="CB35" s="298"/>
      <c r="CC35" s="298"/>
      <c r="CD35" s="298"/>
      <c r="CE35" s="298"/>
      <c r="CF35" s="298"/>
      <c r="CG35" s="298"/>
      <c r="CH35" s="298"/>
      <c r="CI35" s="298"/>
      <c r="CJ35" s="298"/>
      <c r="CK35" s="298"/>
      <c r="CL35" s="298"/>
      <c r="CM35" s="298"/>
      <c r="CN35" s="298"/>
      <c r="CO35" s="298"/>
      <c r="CP35" s="298"/>
      <c r="CQ35" s="298"/>
      <c r="CR35" s="298"/>
      <c r="CS35" s="298"/>
      <c r="CT35" s="298"/>
      <c r="CU35" s="298"/>
      <c r="CV35" s="298"/>
      <c r="CW35" s="298"/>
      <c r="CX35" s="298"/>
      <c r="CY35" s="298"/>
      <c r="CZ35" s="298"/>
      <c r="DA35" s="298"/>
      <c r="DB35" s="298"/>
      <c r="DC35" s="298"/>
      <c r="DD35" s="298"/>
      <c r="DE35" s="298"/>
      <c r="DF35" s="298"/>
      <c r="DG35" s="298"/>
      <c r="DH35" s="298"/>
      <c r="DI35" s="298"/>
      <c r="DJ35" s="298"/>
      <c r="DK35" s="298"/>
      <c r="DL35" s="298"/>
      <c r="DM35" s="298"/>
      <c r="DN35" s="298"/>
      <c r="DO35" s="298"/>
      <c r="DP35" s="298"/>
      <c r="DQ35" s="298"/>
      <c r="DR35" s="298"/>
      <c r="DS35" s="298"/>
      <c r="DT35" s="298"/>
      <c r="DU35" s="298"/>
      <c r="DV35" s="298"/>
      <c r="DW35" s="298"/>
      <c r="DX35" s="298"/>
      <c r="DY35" s="298"/>
      <c r="DZ35" s="298"/>
      <c r="EA35" s="298"/>
      <c r="EB35" s="298"/>
      <c r="EC35" s="298"/>
      <c r="ED35" s="298"/>
      <c r="EE35" s="298"/>
      <c r="EF35" s="298"/>
      <c r="EG35" s="298"/>
      <c r="EH35" s="298"/>
      <c r="EI35" s="298"/>
      <c r="EJ35" s="298"/>
      <c r="EK35" s="298"/>
      <c r="EL35" s="298"/>
      <c r="EM35" s="298"/>
      <c r="EN35" s="298"/>
      <c r="EO35" s="298"/>
      <c r="EP35" s="298"/>
      <c r="EQ35" s="298"/>
      <c r="ER35" s="298"/>
      <c r="ES35" s="298"/>
      <c r="ET35" s="298"/>
      <c r="EU35" s="298"/>
      <c r="EV35" s="298"/>
      <c r="EW35" s="298"/>
      <c r="EX35" s="298"/>
      <c r="EY35" s="298"/>
      <c r="EZ35" s="298"/>
      <c r="FA35" s="298"/>
      <c r="FB35" s="298"/>
      <c r="FC35" s="298"/>
      <c r="FD35" s="298"/>
      <c r="FE35" s="298"/>
      <c r="FF35" s="298"/>
      <c r="FG35" s="298"/>
      <c r="FH35" s="298"/>
      <c r="FI35" s="298"/>
      <c r="FJ35" s="298"/>
      <c r="FK35" s="298"/>
      <c r="FL35" s="298"/>
      <c r="FM35" s="298"/>
      <c r="FN35" s="298"/>
      <c r="FO35" s="298"/>
      <c r="FP35" s="298"/>
      <c r="FQ35" s="298"/>
      <c r="FR35" s="298"/>
      <c r="FS35" s="298"/>
      <c r="FT35" s="298"/>
      <c r="FU35" s="298"/>
      <c r="FV35" s="298"/>
      <c r="FW35" s="298"/>
      <c r="FX35" s="298"/>
      <c r="FY35" s="298"/>
      <c r="FZ35" s="298"/>
      <c r="GA35" s="298"/>
      <c r="GB35" s="298"/>
      <c r="GC35" s="298"/>
      <c r="GD35" s="298"/>
      <c r="GE35" s="298"/>
      <c r="GF35" s="298"/>
      <c r="GG35" s="298"/>
      <c r="GH35" s="298"/>
      <c r="GI35" s="298"/>
      <c r="GJ35" s="298"/>
      <c r="GK35" s="298"/>
      <c r="GL35" s="298"/>
      <c r="GM35" s="298"/>
      <c r="GN35" s="298"/>
      <c r="GO35" s="298"/>
      <c r="GP35" s="298"/>
      <c r="GQ35" s="298"/>
      <c r="GR35" s="298"/>
      <c r="GS35" s="298"/>
      <c r="GT35" s="298"/>
      <c r="GU35" s="298"/>
      <c r="GV35" s="298"/>
      <c r="GW35" s="298"/>
      <c r="GX35" s="298"/>
      <c r="GY35" s="298"/>
      <c r="GZ35" s="298"/>
      <c r="HA35" s="298"/>
      <c r="HB35" s="298"/>
      <c r="HC35" s="298"/>
      <c r="HD35" s="298"/>
      <c r="HE35" s="298"/>
      <c r="HF35" s="298"/>
      <c r="HG35" s="298"/>
      <c r="HH35" s="298"/>
      <c r="HI35" s="298"/>
      <c r="HJ35" s="298"/>
      <c r="HK35" s="298"/>
      <c r="HL35" s="298"/>
      <c r="HM35" s="298"/>
      <c r="HN35" s="298"/>
      <c r="HO35" s="298"/>
      <c r="HP35" s="298"/>
      <c r="HQ35" s="298"/>
      <c r="HR35" s="298"/>
      <c r="HS35" s="298"/>
      <c r="HT35" s="298"/>
      <c r="HU35" s="298"/>
      <c r="HV35" s="298"/>
      <c r="HW35" s="298"/>
      <c r="HX35" s="298"/>
      <c r="HY35" s="298"/>
      <c r="HZ35" s="298"/>
      <c r="IA35" s="298"/>
    </row>
    <row r="36" s="348" customFormat="1" ht="13.05" customHeight="1" spans="1:235">
      <c r="A36" s="298"/>
      <c r="B36" s="363"/>
      <c r="C36" s="363"/>
      <c r="D36" s="306"/>
      <c r="E36" s="305"/>
      <c r="F36" s="307"/>
      <c r="G36" s="298"/>
      <c r="H36" s="298"/>
      <c r="I36" s="373"/>
      <c r="J36" s="374"/>
      <c r="K36" s="306"/>
      <c r="L36" s="307"/>
      <c r="M36" s="307"/>
      <c r="N36" s="298"/>
      <c r="O36" s="298"/>
      <c r="P36" s="298"/>
      <c r="Q36" s="298"/>
      <c r="R36" s="298"/>
      <c r="S36" s="298"/>
      <c r="T36" s="298"/>
      <c r="U36" s="298"/>
      <c r="V36" s="298"/>
      <c r="W36" s="298"/>
      <c r="X36" s="298"/>
      <c r="Y36" s="298"/>
      <c r="Z36" s="298"/>
      <c r="AA36" s="298"/>
      <c r="AB36" s="298"/>
      <c r="AC36" s="298"/>
      <c r="AD36" s="298"/>
      <c r="AE36" s="298"/>
      <c r="AF36" s="298"/>
      <c r="AG36" s="298"/>
      <c r="AH36" s="298"/>
      <c r="AI36" s="298"/>
      <c r="AJ36" s="298"/>
      <c r="AK36" s="298"/>
      <c r="AL36" s="298"/>
      <c r="AM36" s="298"/>
      <c r="AN36" s="298"/>
      <c r="AO36" s="298"/>
      <c r="AP36" s="298"/>
      <c r="AQ36" s="298"/>
      <c r="AR36" s="298"/>
      <c r="AS36" s="298"/>
      <c r="AT36" s="298"/>
      <c r="AU36" s="298"/>
      <c r="AV36" s="298"/>
      <c r="AW36" s="298"/>
      <c r="AX36" s="298"/>
      <c r="AY36" s="298"/>
      <c r="AZ36" s="298"/>
      <c r="BA36" s="298"/>
      <c r="BB36" s="298"/>
      <c r="BC36" s="298"/>
      <c r="BD36" s="298"/>
      <c r="BE36" s="298"/>
      <c r="BF36" s="298"/>
      <c r="BG36" s="298"/>
      <c r="BH36" s="298"/>
      <c r="BI36" s="298"/>
      <c r="BJ36" s="298"/>
      <c r="BK36" s="298"/>
      <c r="BL36" s="298"/>
      <c r="BM36" s="298"/>
      <c r="BN36" s="298"/>
      <c r="BO36" s="298"/>
      <c r="BP36" s="298"/>
      <c r="BQ36" s="298"/>
      <c r="BR36" s="298"/>
      <c r="BS36" s="298"/>
      <c r="BT36" s="298"/>
      <c r="BU36" s="298"/>
      <c r="BV36" s="298"/>
      <c r="BW36" s="298"/>
      <c r="BX36" s="298"/>
      <c r="BY36" s="298"/>
      <c r="BZ36" s="298"/>
      <c r="CA36" s="298"/>
      <c r="CB36" s="298"/>
      <c r="CC36" s="298"/>
      <c r="CD36" s="298"/>
      <c r="CE36" s="298"/>
      <c r="CF36" s="298"/>
      <c r="CG36" s="298"/>
      <c r="CH36" s="298"/>
      <c r="CI36" s="298"/>
      <c r="CJ36" s="298"/>
      <c r="CK36" s="298"/>
      <c r="CL36" s="298"/>
      <c r="CM36" s="298"/>
      <c r="CN36" s="298"/>
      <c r="CO36" s="298"/>
      <c r="CP36" s="298"/>
      <c r="CQ36" s="298"/>
      <c r="CR36" s="298"/>
      <c r="CS36" s="298"/>
      <c r="CT36" s="298"/>
      <c r="CU36" s="298"/>
      <c r="CV36" s="298"/>
      <c r="CW36" s="298"/>
      <c r="CX36" s="298"/>
      <c r="CY36" s="298"/>
      <c r="CZ36" s="298"/>
      <c r="DA36" s="298"/>
      <c r="DB36" s="298"/>
      <c r="DC36" s="298"/>
      <c r="DD36" s="298"/>
      <c r="DE36" s="298"/>
      <c r="DF36" s="298"/>
      <c r="DG36" s="298"/>
      <c r="DH36" s="298"/>
      <c r="DI36" s="298"/>
      <c r="DJ36" s="298"/>
      <c r="DK36" s="298"/>
      <c r="DL36" s="298"/>
      <c r="DM36" s="298"/>
      <c r="DN36" s="298"/>
      <c r="DO36" s="298"/>
      <c r="DP36" s="298"/>
      <c r="DQ36" s="298"/>
      <c r="DR36" s="298"/>
      <c r="DS36" s="298"/>
      <c r="DT36" s="298"/>
      <c r="DU36" s="298"/>
      <c r="DV36" s="298"/>
      <c r="DW36" s="298"/>
      <c r="DX36" s="298"/>
      <c r="DY36" s="298"/>
      <c r="DZ36" s="298"/>
      <c r="EA36" s="298"/>
      <c r="EB36" s="298"/>
      <c r="EC36" s="298"/>
      <c r="ED36" s="298"/>
      <c r="EE36" s="298"/>
      <c r="EF36" s="298"/>
      <c r="EG36" s="298"/>
      <c r="EH36" s="298"/>
      <c r="EI36" s="298"/>
      <c r="EJ36" s="298"/>
      <c r="EK36" s="298"/>
      <c r="EL36" s="298"/>
      <c r="EM36" s="298"/>
      <c r="EN36" s="298"/>
      <c r="EO36" s="298"/>
      <c r="EP36" s="298"/>
      <c r="EQ36" s="298"/>
      <c r="ER36" s="298"/>
      <c r="ES36" s="298"/>
      <c r="ET36" s="298"/>
      <c r="EU36" s="298"/>
      <c r="EV36" s="298"/>
      <c r="EW36" s="298"/>
      <c r="EX36" s="298"/>
      <c r="EY36" s="298"/>
      <c r="EZ36" s="298"/>
      <c r="FA36" s="298"/>
      <c r="FB36" s="298"/>
      <c r="FC36" s="298"/>
      <c r="FD36" s="298"/>
      <c r="FE36" s="298"/>
      <c r="FF36" s="298"/>
      <c r="FG36" s="298"/>
      <c r="FH36" s="298"/>
      <c r="FI36" s="298"/>
      <c r="FJ36" s="298"/>
      <c r="FK36" s="298"/>
      <c r="FL36" s="298"/>
      <c r="FM36" s="298"/>
      <c r="FN36" s="298"/>
      <c r="FO36" s="298"/>
      <c r="FP36" s="298"/>
      <c r="FQ36" s="298"/>
      <c r="FR36" s="298"/>
      <c r="FS36" s="298"/>
      <c r="FT36" s="298"/>
      <c r="FU36" s="298"/>
      <c r="FV36" s="298"/>
      <c r="FW36" s="298"/>
      <c r="FX36" s="298"/>
      <c r="FY36" s="298"/>
      <c r="FZ36" s="298"/>
      <c r="GA36" s="298"/>
      <c r="GB36" s="298"/>
      <c r="GC36" s="298"/>
      <c r="GD36" s="298"/>
      <c r="GE36" s="298"/>
      <c r="GF36" s="298"/>
      <c r="GG36" s="298"/>
      <c r="GH36" s="298"/>
      <c r="GI36" s="298"/>
      <c r="GJ36" s="298"/>
      <c r="GK36" s="298"/>
      <c r="GL36" s="298"/>
      <c r="GM36" s="298"/>
      <c r="GN36" s="298"/>
      <c r="GO36" s="298"/>
      <c r="GP36" s="298"/>
      <c r="GQ36" s="298"/>
      <c r="GR36" s="298"/>
      <c r="GS36" s="298"/>
      <c r="GT36" s="298"/>
      <c r="GU36" s="298"/>
      <c r="GV36" s="298"/>
      <c r="GW36" s="298"/>
      <c r="GX36" s="298"/>
      <c r="GY36" s="298"/>
      <c r="GZ36" s="298"/>
      <c r="HA36" s="298"/>
      <c r="HB36" s="298"/>
      <c r="HC36" s="298"/>
      <c r="HD36" s="298"/>
      <c r="HE36" s="298"/>
      <c r="HF36" s="298"/>
      <c r="HG36" s="298"/>
      <c r="HH36" s="298"/>
      <c r="HI36" s="298"/>
      <c r="HJ36" s="298"/>
      <c r="HK36" s="298"/>
      <c r="HL36" s="298"/>
      <c r="HM36" s="298"/>
      <c r="HN36" s="298"/>
      <c r="HO36" s="298"/>
      <c r="HP36" s="298"/>
      <c r="HQ36" s="298"/>
      <c r="HR36" s="298"/>
      <c r="HS36" s="298"/>
      <c r="HT36" s="298"/>
      <c r="HU36" s="298"/>
      <c r="HV36" s="298"/>
      <c r="HW36" s="298"/>
      <c r="HX36" s="298"/>
      <c r="HY36" s="298"/>
      <c r="HZ36" s="298"/>
      <c r="IA36" s="298"/>
    </row>
    <row r="37" s="348" customFormat="1" ht="13.05" customHeight="1" spans="1:235">
      <c r="A37" s="298"/>
      <c r="B37" s="363"/>
      <c r="C37" s="363"/>
      <c r="D37" s="306"/>
      <c r="E37" s="305"/>
      <c r="F37" s="307"/>
      <c r="G37" s="298"/>
      <c r="H37" s="298"/>
      <c r="I37" s="373"/>
      <c r="J37" s="374"/>
      <c r="K37" s="306"/>
      <c r="L37" s="307"/>
      <c r="M37" s="307"/>
      <c r="N37" s="298"/>
      <c r="O37" s="298"/>
      <c r="P37" s="298"/>
      <c r="Q37" s="298"/>
      <c r="R37" s="298"/>
      <c r="S37" s="298"/>
      <c r="T37" s="298"/>
      <c r="U37" s="298"/>
      <c r="V37" s="298"/>
      <c r="W37" s="298"/>
      <c r="X37" s="298"/>
      <c r="Y37" s="298"/>
      <c r="Z37" s="298"/>
      <c r="AA37" s="298"/>
      <c r="AB37" s="298"/>
      <c r="AC37" s="298"/>
      <c r="AD37" s="298"/>
      <c r="AE37" s="298"/>
      <c r="AF37" s="298"/>
      <c r="AG37" s="298"/>
      <c r="AH37" s="298"/>
      <c r="AI37" s="298"/>
      <c r="AJ37" s="298"/>
      <c r="AK37" s="298"/>
      <c r="AL37" s="298"/>
      <c r="AM37" s="298"/>
      <c r="AN37" s="298"/>
      <c r="AO37" s="298"/>
      <c r="AP37" s="298"/>
      <c r="AQ37" s="298"/>
      <c r="AR37" s="298"/>
      <c r="AS37" s="298"/>
      <c r="AT37" s="298"/>
      <c r="AU37" s="298"/>
      <c r="AV37" s="298"/>
      <c r="AW37" s="298"/>
      <c r="AX37" s="298"/>
      <c r="AY37" s="298"/>
      <c r="AZ37" s="298"/>
      <c r="BA37" s="298"/>
      <c r="BB37" s="298"/>
      <c r="BC37" s="298"/>
      <c r="BD37" s="298"/>
      <c r="BE37" s="298"/>
      <c r="BF37" s="298"/>
      <c r="BG37" s="298"/>
      <c r="BH37" s="298"/>
      <c r="BI37" s="298"/>
      <c r="BJ37" s="298"/>
      <c r="BK37" s="298"/>
      <c r="BL37" s="298"/>
      <c r="BM37" s="298"/>
      <c r="BN37" s="298"/>
      <c r="BO37" s="298"/>
      <c r="BP37" s="298"/>
      <c r="BQ37" s="298"/>
      <c r="BR37" s="298"/>
      <c r="BS37" s="298"/>
      <c r="BT37" s="298"/>
      <c r="BU37" s="298"/>
      <c r="BV37" s="298"/>
      <c r="BW37" s="298"/>
      <c r="BX37" s="298"/>
      <c r="BY37" s="298"/>
      <c r="BZ37" s="298"/>
      <c r="CA37" s="298"/>
      <c r="CB37" s="298"/>
      <c r="CC37" s="298"/>
      <c r="CD37" s="298"/>
      <c r="CE37" s="298"/>
      <c r="CF37" s="298"/>
      <c r="CG37" s="298"/>
      <c r="CH37" s="298"/>
      <c r="CI37" s="298"/>
      <c r="CJ37" s="298"/>
      <c r="CK37" s="298"/>
      <c r="CL37" s="298"/>
      <c r="CM37" s="298"/>
      <c r="CN37" s="298"/>
      <c r="CO37" s="298"/>
      <c r="CP37" s="298"/>
      <c r="CQ37" s="298"/>
      <c r="CR37" s="298"/>
      <c r="CS37" s="298"/>
      <c r="CT37" s="298"/>
      <c r="CU37" s="298"/>
      <c r="CV37" s="298"/>
      <c r="CW37" s="298"/>
      <c r="CX37" s="298"/>
      <c r="CY37" s="298"/>
      <c r="CZ37" s="298"/>
      <c r="DA37" s="298"/>
      <c r="DB37" s="298"/>
      <c r="DC37" s="298"/>
      <c r="DD37" s="298"/>
      <c r="DE37" s="298"/>
      <c r="DF37" s="298"/>
      <c r="DG37" s="298"/>
      <c r="DH37" s="298"/>
      <c r="DI37" s="298"/>
      <c r="DJ37" s="298"/>
      <c r="DK37" s="298"/>
      <c r="DL37" s="298"/>
      <c r="DM37" s="298"/>
      <c r="DN37" s="298"/>
      <c r="DO37" s="298"/>
      <c r="DP37" s="298"/>
      <c r="DQ37" s="298"/>
      <c r="DR37" s="298"/>
      <c r="DS37" s="298"/>
      <c r="DT37" s="298"/>
      <c r="DU37" s="298"/>
      <c r="DV37" s="298"/>
      <c r="DW37" s="298"/>
      <c r="DX37" s="298"/>
      <c r="DY37" s="298"/>
      <c r="DZ37" s="298"/>
      <c r="EA37" s="298"/>
      <c r="EB37" s="298"/>
      <c r="EC37" s="298"/>
      <c r="ED37" s="298"/>
      <c r="EE37" s="298"/>
      <c r="EF37" s="298"/>
      <c r="EG37" s="298"/>
      <c r="EH37" s="298"/>
      <c r="EI37" s="298"/>
      <c r="EJ37" s="298"/>
      <c r="EK37" s="298"/>
      <c r="EL37" s="298"/>
      <c r="EM37" s="298"/>
      <c r="EN37" s="298"/>
      <c r="EO37" s="298"/>
      <c r="EP37" s="298"/>
      <c r="EQ37" s="298"/>
      <c r="ER37" s="298"/>
      <c r="ES37" s="298"/>
      <c r="ET37" s="298"/>
      <c r="EU37" s="298"/>
      <c r="EV37" s="298"/>
      <c r="EW37" s="298"/>
      <c r="EX37" s="298"/>
      <c r="EY37" s="298"/>
      <c r="EZ37" s="298"/>
      <c r="FA37" s="298"/>
      <c r="FB37" s="298"/>
      <c r="FC37" s="298"/>
      <c r="FD37" s="298"/>
      <c r="FE37" s="298"/>
      <c r="FF37" s="298"/>
      <c r="FG37" s="298"/>
      <c r="FH37" s="298"/>
      <c r="FI37" s="298"/>
      <c r="FJ37" s="298"/>
      <c r="FK37" s="298"/>
      <c r="FL37" s="298"/>
      <c r="FM37" s="298"/>
      <c r="FN37" s="298"/>
      <c r="FO37" s="298"/>
      <c r="FP37" s="298"/>
      <c r="FQ37" s="298"/>
      <c r="FR37" s="298"/>
      <c r="FS37" s="298"/>
      <c r="FT37" s="298"/>
      <c r="FU37" s="298"/>
      <c r="FV37" s="298"/>
      <c r="FW37" s="298"/>
      <c r="FX37" s="298"/>
      <c r="FY37" s="298"/>
      <c r="FZ37" s="298"/>
      <c r="GA37" s="298"/>
      <c r="GB37" s="298"/>
      <c r="GC37" s="298"/>
      <c r="GD37" s="298"/>
      <c r="GE37" s="298"/>
      <c r="GF37" s="298"/>
      <c r="GG37" s="298"/>
      <c r="GH37" s="298"/>
      <c r="GI37" s="298"/>
      <c r="GJ37" s="298"/>
      <c r="GK37" s="298"/>
      <c r="GL37" s="298"/>
      <c r="GM37" s="298"/>
      <c r="GN37" s="298"/>
      <c r="GO37" s="298"/>
      <c r="GP37" s="298"/>
      <c r="GQ37" s="298"/>
      <c r="GR37" s="298"/>
      <c r="GS37" s="298"/>
      <c r="GT37" s="298"/>
      <c r="GU37" s="298"/>
      <c r="GV37" s="298"/>
      <c r="GW37" s="298"/>
      <c r="GX37" s="298"/>
      <c r="GY37" s="298"/>
      <c r="GZ37" s="298"/>
      <c r="HA37" s="298"/>
      <c r="HB37" s="298"/>
      <c r="HC37" s="298"/>
      <c r="HD37" s="298"/>
      <c r="HE37" s="298"/>
      <c r="HF37" s="298"/>
      <c r="HG37" s="298"/>
      <c r="HH37" s="298"/>
      <c r="HI37" s="298"/>
      <c r="HJ37" s="298"/>
      <c r="HK37" s="298"/>
      <c r="HL37" s="298"/>
      <c r="HM37" s="298"/>
      <c r="HN37" s="298"/>
      <c r="HO37" s="298"/>
      <c r="HP37" s="298"/>
      <c r="HQ37" s="298"/>
      <c r="HR37" s="298"/>
      <c r="HS37" s="298"/>
      <c r="HT37" s="298"/>
      <c r="HU37" s="298"/>
      <c r="HV37" s="298"/>
      <c r="HW37" s="298"/>
      <c r="HX37" s="298"/>
      <c r="HY37" s="298"/>
      <c r="HZ37" s="298"/>
      <c r="IA37" s="298"/>
    </row>
    <row r="38" s="348" customFormat="1" ht="13.05" customHeight="1" spans="1:235">
      <c r="A38" s="298"/>
      <c r="B38" s="363"/>
      <c r="C38" s="363"/>
      <c r="D38" s="306"/>
      <c r="E38" s="305"/>
      <c r="F38" s="307"/>
      <c r="G38" s="298"/>
      <c r="H38" s="298"/>
      <c r="I38" s="373"/>
      <c r="J38" s="374"/>
      <c r="K38" s="306"/>
      <c r="L38" s="307"/>
      <c r="M38" s="307"/>
      <c r="N38" s="298"/>
      <c r="O38" s="298"/>
      <c r="P38" s="298"/>
      <c r="Q38" s="298"/>
      <c r="R38" s="298"/>
      <c r="S38" s="298"/>
      <c r="T38" s="298"/>
      <c r="U38" s="298"/>
      <c r="V38" s="298"/>
      <c r="W38" s="298"/>
      <c r="X38" s="298"/>
      <c r="Y38" s="298"/>
      <c r="Z38" s="298"/>
      <c r="AA38" s="298"/>
      <c r="AB38" s="298"/>
      <c r="AC38" s="298"/>
      <c r="AD38" s="298"/>
      <c r="AE38" s="298"/>
      <c r="AF38" s="298"/>
      <c r="AG38" s="298"/>
      <c r="AH38" s="298"/>
      <c r="AI38" s="298"/>
      <c r="AJ38" s="298"/>
      <c r="AK38" s="298"/>
      <c r="AL38" s="298"/>
      <c r="AM38" s="298"/>
      <c r="AN38" s="298"/>
      <c r="AO38" s="298"/>
      <c r="AP38" s="298"/>
      <c r="AQ38" s="298"/>
      <c r="AR38" s="298"/>
      <c r="AS38" s="298"/>
      <c r="AT38" s="298"/>
      <c r="AU38" s="298"/>
      <c r="AV38" s="298"/>
      <c r="AW38" s="298"/>
      <c r="AX38" s="298"/>
      <c r="AY38" s="298"/>
      <c r="AZ38" s="298"/>
      <c r="BA38" s="298"/>
      <c r="BB38" s="298"/>
      <c r="BC38" s="298"/>
      <c r="BD38" s="298"/>
      <c r="BE38" s="298"/>
      <c r="BF38" s="298"/>
      <c r="BG38" s="298"/>
      <c r="BH38" s="298"/>
      <c r="BI38" s="298"/>
      <c r="BJ38" s="298"/>
      <c r="BK38" s="298"/>
      <c r="BL38" s="298"/>
      <c r="BM38" s="298"/>
      <c r="BN38" s="298"/>
      <c r="BO38" s="298"/>
      <c r="BP38" s="298"/>
      <c r="BQ38" s="298"/>
      <c r="BR38" s="298"/>
      <c r="BS38" s="298"/>
      <c r="BT38" s="298"/>
      <c r="BU38" s="298"/>
      <c r="BV38" s="298"/>
      <c r="BW38" s="298"/>
      <c r="BX38" s="298"/>
      <c r="BY38" s="298"/>
      <c r="BZ38" s="298"/>
      <c r="CA38" s="298"/>
      <c r="CB38" s="298"/>
      <c r="CC38" s="298"/>
      <c r="CD38" s="298"/>
      <c r="CE38" s="298"/>
      <c r="CF38" s="298"/>
      <c r="CG38" s="298"/>
      <c r="CH38" s="298"/>
      <c r="CI38" s="298"/>
      <c r="CJ38" s="298"/>
      <c r="CK38" s="298"/>
      <c r="CL38" s="298"/>
      <c r="CM38" s="298"/>
      <c r="CN38" s="298"/>
      <c r="CO38" s="298"/>
      <c r="CP38" s="298"/>
      <c r="CQ38" s="298"/>
      <c r="CR38" s="298"/>
      <c r="CS38" s="298"/>
      <c r="CT38" s="298"/>
      <c r="CU38" s="298"/>
      <c r="CV38" s="298"/>
      <c r="CW38" s="298"/>
      <c r="CX38" s="298"/>
      <c r="CY38" s="298"/>
      <c r="CZ38" s="298"/>
      <c r="DA38" s="298"/>
      <c r="DB38" s="298"/>
      <c r="DC38" s="298"/>
      <c r="DD38" s="298"/>
      <c r="DE38" s="298"/>
      <c r="DF38" s="298"/>
      <c r="DG38" s="298"/>
      <c r="DH38" s="298"/>
      <c r="DI38" s="298"/>
      <c r="DJ38" s="298"/>
      <c r="DK38" s="298"/>
      <c r="DL38" s="298"/>
      <c r="DM38" s="298"/>
      <c r="DN38" s="298"/>
      <c r="DO38" s="298"/>
      <c r="DP38" s="298"/>
      <c r="DQ38" s="298"/>
      <c r="DR38" s="298"/>
      <c r="DS38" s="298"/>
      <c r="DT38" s="298"/>
      <c r="DU38" s="298"/>
      <c r="DV38" s="298"/>
      <c r="DW38" s="298"/>
      <c r="DX38" s="298"/>
      <c r="DY38" s="298"/>
      <c r="DZ38" s="298"/>
      <c r="EA38" s="298"/>
      <c r="EB38" s="298"/>
      <c r="EC38" s="298"/>
      <c r="ED38" s="298"/>
      <c r="EE38" s="298"/>
      <c r="EF38" s="298"/>
      <c r="EG38" s="298"/>
      <c r="EH38" s="298"/>
      <c r="EI38" s="298"/>
      <c r="EJ38" s="298"/>
      <c r="EK38" s="298"/>
      <c r="EL38" s="298"/>
      <c r="EM38" s="298"/>
      <c r="EN38" s="298"/>
      <c r="EO38" s="298"/>
      <c r="EP38" s="298"/>
      <c r="EQ38" s="298"/>
      <c r="ER38" s="298"/>
      <c r="ES38" s="298"/>
      <c r="ET38" s="298"/>
      <c r="EU38" s="298"/>
      <c r="EV38" s="298"/>
      <c r="EW38" s="298"/>
      <c r="EX38" s="298"/>
      <c r="EY38" s="298"/>
      <c r="EZ38" s="298"/>
      <c r="FA38" s="298"/>
      <c r="FB38" s="298"/>
      <c r="FC38" s="298"/>
      <c r="FD38" s="298"/>
      <c r="FE38" s="298"/>
      <c r="FF38" s="298"/>
      <c r="FG38" s="298"/>
      <c r="FH38" s="298"/>
      <c r="FI38" s="298"/>
      <c r="FJ38" s="298"/>
      <c r="FK38" s="298"/>
      <c r="FL38" s="298"/>
      <c r="FM38" s="298"/>
      <c r="FN38" s="298"/>
      <c r="FO38" s="298"/>
      <c r="FP38" s="298"/>
      <c r="FQ38" s="298"/>
      <c r="FR38" s="298"/>
      <c r="FS38" s="298"/>
      <c r="FT38" s="298"/>
      <c r="FU38" s="298"/>
      <c r="FV38" s="298"/>
      <c r="FW38" s="298"/>
      <c r="FX38" s="298"/>
      <c r="FY38" s="298"/>
      <c r="FZ38" s="298"/>
      <c r="GA38" s="298"/>
      <c r="GB38" s="298"/>
      <c r="GC38" s="298"/>
      <c r="GD38" s="298"/>
      <c r="GE38" s="298"/>
      <c r="GF38" s="298"/>
      <c r="GG38" s="298"/>
      <c r="GH38" s="298"/>
      <c r="GI38" s="298"/>
      <c r="GJ38" s="298"/>
      <c r="GK38" s="298"/>
      <c r="GL38" s="298"/>
      <c r="GM38" s="298"/>
      <c r="GN38" s="298"/>
      <c r="GO38" s="298"/>
      <c r="GP38" s="298"/>
      <c r="GQ38" s="298"/>
      <c r="GR38" s="298"/>
      <c r="GS38" s="298"/>
      <c r="GT38" s="298"/>
      <c r="GU38" s="298"/>
      <c r="GV38" s="298"/>
      <c r="GW38" s="298"/>
      <c r="GX38" s="298"/>
      <c r="GY38" s="298"/>
      <c r="GZ38" s="298"/>
      <c r="HA38" s="298"/>
      <c r="HB38" s="298"/>
      <c r="HC38" s="298"/>
      <c r="HD38" s="298"/>
      <c r="HE38" s="298"/>
      <c r="HF38" s="298"/>
      <c r="HG38" s="298"/>
      <c r="HH38" s="298"/>
      <c r="HI38" s="298"/>
      <c r="HJ38" s="298"/>
      <c r="HK38" s="298"/>
      <c r="HL38" s="298"/>
      <c r="HM38" s="298"/>
      <c r="HN38" s="298"/>
      <c r="HO38" s="298"/>
      <c r="HP38" s="298"/>
      <c r="HQ38" s="298"/>
      <c r="HR38" s="298"/>
      <c r="HS38" s="298"/>
      <c r="HT38" s="298"/>
      <c r="HU38" s="298"/>
      <c r="HV38" s="298"/>
      <c r="HW38" s="298"/>
      <c r="HX38" s="298"/>
      <c r="HY38" s="298"/>
      <c r="HZ38" s="298"/>
      <c r="IA38" s="298"/>
    </row>
    <row r="39" s="348" customFormat="1" ht="13.05" customHeight="1" spans="1:235">
      <c r="A39" s="298"/>
      <c r="B39" s="363"/>
      <c r="C39" s="363"/>
      <c r="D39" s="306"/>
      <c r="E39" s="305"/>
      <c r="F39" s="307"/>
      <c r="G39" s="298"/>
      <c r="H39" s="298"/>
      <c r="I39" s="373"/>
      <c r="J39" s="374"/>
      <c r="K39" s="306"/>
      <c r="L39" s="307"/>
      <c r="M39" s="307"/>
      <c r="N39" s="298"/>
      <c r="O39" s="298"/>
      <c r="P39" s="298"/>
      <c r="Q39" s="298"/>
      <c r="R39" s="298"/>
      <c r="S39" s="298"/>
      <c r="T39" s="298"/>
      <c r="U39" s="298"/>
      <c r="V39" s="298"/>
      <c r="W39" s="298"/>
      <c r="X39" s="298"/>
      <c r="Y39" s="298"/>
      <c r="Z39" s="298"/>
      <c r="AA39" s="298"/>
      <c r="AB39" s="298"/>
      <c r="AC39" s="298"/>
      <c r="AD39" s="298"/>
      <c r="AE39" s="298"/>
      <c r="AF39" s="298"/>
      <c r="AG39" s="298"/>
      <c r="AH39" s="298"/>
      <c r="AI39" s="298"/>
      <c r="AJ39" s="298"/>
      <c r="AK39" s="298"/>
      <c r="AL39" s="298"/>
      <c r="AM39" s="298"/>
      <c r="AN39" s="298"/>
      <c r="AO39" s="298"/>
      <c r="AP39" s="298"/>
      <c r="AQ39" s="298"/>
      <c r="AR39" s="298"/>
      <c r="AS39" s="298"/>
      <c r="AT39" s="298"/>
      <c r="AU39" s="298"/>
      <c r="AV39" s="298"/>
      <c r="AW39" s="298"/>
      <c r="AX39" s="298"/>
      <c r="AY39" s="298"/>
      <c r="AZ39" s="298"/>
      <c r="BA39" s="298"/>
      <c r="BB39" s="298"/>
      <c r="BC39" s="298"/>
      <c r="BD39" s="298"/>
      <c r="BE39" s="298"/>
      <c r="BF39" s="298"/>
      <c r="BG39" s="298"/>
      <c r="BH39" s="298"/>
      <c r="BI39" s="298"/>
      <c r="BJ39" s="298"/>
      <c r="BK39" s="298"/>
      <c r="BL39" s="298"/>
      <c r="BM39" s="298"/>
      <c r="BN39" s="298"/>
      <c r="BO39" s="298"/>
      <c r="BP39" s="298"/>
      <c r="BQ39" s="298"/>
      <c r="BR39" s="298"/>
      <c r="BS39" s="298"/>
      <c r="BT39" s="298"/>
      <c r="BU39" s="298"/>
      <c r="BV39" s="298"/>
      <c r="BW39" s="298"/>
      <c r="BX39" s="298"/>
      <c r="BY39" s="298"/>
      <c r="BZ39" s="298"/>
      <c r="CA39" s="298"/>
      <c r="CB39" s="298"/>
      <c r="CC39" s="298"/>
      <c r="CD39" s="298"/>
      <c r="CE39" s="298"/>
      <c r="CF39" s="298"/>
      <c r="CG39" s="298"/>
      <c r="CH39" s="298"/>
      <c r="CI39" s="298"/>
      <c r="CJ39" s="298"/>
      <c r="CK39" s="298"/>
      <c r="CL39" s="298"/>
      <c r="CM39" s="298"/>
      <c r="CN39" s="298"/>
      <c r="CO39" s="298"/>
      <c r="CP39" s="298"/>
      <c r="CQ39" s="298"/>
      <c r="CR39" s="298"/>
      <c r="CS39" s="298"/>
      <c r="CT39" s="298"/>
      <c r="CU39" s="298"/>
      <c r="CV39" s="298"/>
      <c r="CW39" s="298"/>
      <c r="CX39" s="298"/>
      <c r="CY39" s="298"/>
      <c r="CZ39" s="298"/>
      <c r="DA39" s="298"/>
      <c r="DB39" s="298"/>
      <c r="DC39" s="298"/>
      <c r="DD39" s="298"/>
      <c r="DE39" s="298"/>
      <c r="DF39" s="298"/>
      <c r="DG39" s="298"/>
      <c r="DH39" s="298"/>
      <c r="DI39" s="298"/>
      <c r="DJ39" s="298"/>
      <c r="DK39" s="298"/>
      <c r="DL39" s="298"/>
      <c r="DM39" s="298"/>
      <c r="DN39" s="298"/>
      <c r="DO39" s="298"/>
      <c r="DP39" s="298"/>
      <c r="DQ39" s="298"/>
      <c r="DR39" s="298"/>
      <c r="DS39" s="298"/>
      <c r="DT39" s="298"/>
      <c r="DU39" s="298"/>
      <c r="DV39" s="298"/>
      <c r="DW39" s="298"/>
      <c r="DX39" s="298"/>
      <c r="DY39" s="298"/>
      <c r="DZ39" s="298"/>
      <c r="EA39" s="298"/>
      <c r="EB39" s="298"/>
      <c r="EC39" s="298"/>
      <c r="ED39" s="298"/>
      <c r="EE39" s="298"/>
      <c r="EF39" s="298"/>
      <c r="EG39" s="298"/>
      <c r="EH39" s="298"/>
      <c r="EI39" s="298"/>
      <c r="EJ39" s="298"/>
      <c r="EK39" s="298"/>
      <c r="EL39" s="298"/>
      <c r="EM39" s="298"/>
      <c r="EN39" s="298"/>
      <c r="EO39" s="298"/>
      <c r="EP39" s="298"/>
      <c r="EQ39" s="298"/>
      <c r="ER39" s="298"/>
      <c r="ES39" s="298"/>
      <c r="ET39" s="298"/>
      <c r="EU39" s="298"/>
      <c r="EV39" s="298"/>
      <c r="EW39" s="298"/>
      <c r="EX39" s="298"/>
      <c r="EY39" s="298"/>
      <c r="EZ39" s="298"/>
      <c r="FA39" s="298"/>
      <c r="FB39" s="298"/>
      <c r="FC39" s="298"/>
      <c r="FD39" s="298"/>
      <c r="FE39" s="298"/>
      <c r="FF39" s="298"/>
      <c r="FG39" s="298"/>
      <c r="FH39" s="298"/>
      <c r="FI39" s="298"/>
      <c r="FJ39" s="298"/>
      <c r="FK39" s="298"/>
      <c r="FL39" s="298"/>
      <c r="FM39" s="298"/>
      <c r="FN39" s="298"/>
      <c r="FO39" s="298"/>
      <c r="FP39" s="298"/>
      <c r="FQ39" s="298"/>
      <c r="FR39" s="298"/>
      <c r="FS39" s="298"/>
      <c r="FT39" s="298"/>
      <c r="FU39" s="298"/>
      <c r="FV39" s="298"/>
      <c r="FW39" s="298"/>
      <c r="FX39" s="298"/>
      <c r="FY39" s="298"/>
      <c r="FZ39" s="298"/>
      <c r="GA39" s="298"/>
      <c r="GB39" s="298"/>
      <c r="GC39" s="298"/>
      <c r="GD39" s="298"/>
      <c r="GE39" s="298"/>
      <c r="GF39" s="298"/>
      <c r="GG39" s="298"/>
      <c r="GH39" s="298"/>
      <c r="GI39" s="298"/>
      <c r="GJ39" s="298"/>
      <c r="GK39" s="298"/>
      <c r="GL39" s="298"/>
      <c r="GM39" s="298"/>
      <c r="GN39" s="298"/>
      <c r="GO39" s="298"/>
      <c r="GP39" s="298"/>
      <c r="GQ39" s="298"/>
      <c r="GR39" s="298"/>
      <c r="GS39" s="298"/>
      <c r="GT39" s="298"/>
      <c r="GU39" s="298"/>
      <c r="GV39" s="298"/>
      <c r="GW39" s="298"/>
      <c r="GX39" s="298"/>
      <c r="GY39" s="298"/>
      <c r="GZ39" s="298"/>
      <c r="HA39" s="298"/>
      <c r="HB39" s="298"/>
      <c r="HC39" s="298"/>
      <c r="HD39" s="298"/>
      <c r="HE39" s="298"/>
      <c r="HF39" s="298"/>
      <c r="HG39" s="298"/>
      <c r="HH39" s="298"/>
      <c r="HI39" s="298"/>
      <c r="HJ39" s="298"/>
      <c r="HK39" s="298"/>
      <c r="HL39" s="298"/>
      <c r="HM39" s="298"/>
      <c r="HN39" s="298"/>
      <c r="HO39" s="298"/>
      <c r="HP39" s="298"/>
      <c r="HQ39" s="298"/>
      <c r="HR39" s="298"/>
      <c r="HS39" s="298"/>
      <c r="HT39" s="298"/>
      <c r="HU39" s="298"/>
      <c r="HV39" s="298"/>
      <c r="HW39" s="298"/>
      <c r="HX39" s="298"/>
      <c r="HY39" s="298"/>
      <c r="HZ39" s="298"/>
      <c r="IA39" s="298"/>
    </row>
    <row r="40" s="348" customFormat="1" ht="13.05" customHeight="1" spans="1:235">
      <c r="A40" s="298"/>
      <c r="B40" s="363"/>
      <c r="C40" s="363"/>
      <c r="D40" s="306"/>
      <c r="E40" s="305"/>
      <c r="F40" s="307"/>
      <c r="G40" s="298"/>
      <c r="H40" s="298"/>
      <c r="I40" s="373"/>
      <c r="J40" s="374"/>
      <c r="K40" s="306"/>
      <c r="L40" s="307"/>
      <c r="M40" s="307"/>
      <c r="N40" s="298"/>
      <c r="O40" s="298"/>
      <c r="P40" s="298"/>
      <c r="Q40" s="298"/>
      <c r="R40" s="298"/>
      <c r="S40" s="298"/>
      <c r="T40" s="298"/>
      <c r="U40" s="298"/>
      <c r="V40" s="298"/>
      <c r="W40" s="298"/>
      <c r="X40" s="298"/>
      <c r="Y40" s="298"/>
      <c r="Z40" s="298"/>
      <c r="AA40" s="298"/>
      <c r="AB40" s="298"/>
      <c r="AC40" s="298"/>
      <c r="AD40" s="298"/>
      <c r="AE40" s="298"/>
      <c r="AF40" s="298"/>
      <c r="AG40" s="298"/>
      <c r="AH40" s="298"/>
      <c r="AI40" s="298"/>
      <c r="AJ40" s="298"/>
      <c r="AK40" s="298"/>
      <c r="AL40" s="298"/>
      <c r="AM40" s="298"/>
      <c r="AN40" s="298"/>
      <c r="AO40" s="298"/>
      <c r="AP40" s="298"/>
      <c r="AQ40" s="298"/>
      <c r="AR40" s="298"/>
      <c r="AS40" s="298"/>
      <c r="AT40" s="298"/>
      <c r="AU40" s="298"/>
      <c r="AV40" s="298"/>
      <c r="AW40" s="298"/>
      <c r="AX40" s="298"/>
      <c r="AY40" s="298"/>
      <c r="AZ40" s="298"/>
      <c r="BA40" s="298"/>
      <c r="BB40" s="298"/>
      <c r="BC40" s="298"/>
      <c r="BD40" s="298"/>
      <c r="BE40" s="298"/>
      <c r="BF40" s="298"/>
      <c r="BG40" s="298"/>
      <c r="BH40" s="298"/>
      <c r="BI40" s="298"/>
      <c r="BJ40" s="298"/>
      <c r="BK40" s="298"/>
      <c r="BL40" s="298"/>
      <c r="BM40" s="298"/>
      <c r="BN40" s="298"/>
      <c r="BO40" s="298"/>
      <c r="BP40" s="298"/>
      <c r="BQ40" s="298"/>
      <c r="BR40" s="298"/>
      <c r="BS40" s="298"/>
      <c r="BT40" s="298"/>
      <c r="BU40" s="298"/>
      <c r="BV40" s="298"/>
      <c r="BW40" s="298"/>
      <c r="BX40" s="298"/>
      <c r="BY40" s="298"/>
      <c r="BZ40" s="298"/>
      <c r="CA40" s="298"/>
      <c r="CB40" s="298"/>
      <c r="CC40" s="298"/>
      <c r="CD40" s="298"/>
      <c r="CE40" s="298"/>
      <c r="CF40" s="298"/>
      <c r="CG40" s="298"/>
      <c r="CH40" s="298"/>
      <c r="CI40" s="298"/>
      <c r="CJ40" s="298"/>
      <c r="CK40" s="298"/>
      <c r="CL40" s="298"/>
      <c r="CM40" s="298"/>
      <c r="CN40" s="298"/>
      <c r="CO40" s="298"/>
      <c r="CP40" s="298"/>
      <c r="CQ40" s="298"/>
      <c r="CR40" s="298"/>
      <c r="CS40" s="298"/>
      <c r="CT40" s="298"/>
      <c r="CU40" s="298"/>
      <c r="CV40" s="298"/>
      <c r="CW40" s="298"/>
      <c r="CX40" s="298"/>
      <c r="CY40" s="298"/>
      <c r="CZ40" s="298"/>
      <c r="DA40" s="298"/>
      <c r="DB40" s="298"/>
      <c r="DC40" s="298"/>
      <c r="DD40" s="298"/>
      <c r="DE40" s="298"/>
      <c r="DF40" s="298"/>
      <c r="DG40" s="298"/>
      <c r="DH40" s="298"/>
      <c r="DI40" s="298"/>
      <c r="DJ40" s="298"/>
      <c r="DK40" s="298"/>
      <c r="DL40" s="298"/>
      <c r="DM40" s="298"/>
      <c r="DN40" s="298"/>
      <c r="DO40" s="298"/>
      <c r="DP40" s="298"/>
      <c r="DQ40" s="298"/>
      <c r="DR40" s="298"/>
      <c r="DS40" s="298"/>
      <c r="DT40" s="298"/>
      <c r="DU40" s="298"/>
      <c r="DV40" s="298"/>
      <c r="DW40" s="298"/>
      <c r="DX40" s="298"/>
      <c r="DY40" s="298"/>
      <c r="DZ40" s="298"/>
      <c r="EA40" s="298"/>
      <c r="EB40" s="298"/>
      <c r="EC40" s="298"/>
      <c r="ED40" s="298"/>
      <c r="EE40" s="298"/>
      <c r="EF40" s="298"/>
      <c r="EG40" s="298"/>
      <c r="EH40" s="298"/>
      <c r="EI40" s="298"/>
      <c r="EJ40" s="298"/>
      <c r="EK40" s="298"/>
      <c r="EL40" s="298"/>
      <c r="EM40" s="298"/>
      <c r="EN40" s="298"/>
      <c r="EO40" s="298"/>
      <c r="EP40" s="298"/>
      <c r="EQ40" s="298"/>
      <c r="ER40" s="298"/>
      <c r="ES40" s="298"/>
      <c r="ET40" s="298"/>
      <c r="EU40" s="298"/>
      <c r="EV40" s="298"/>
      <c r="EW40" s="298"/>
      <c r="EX40" s="298"/>
      <c r="EY40" s="298"/>
      <c r="EZ40" s="298"/>
      <c r="FA40" s="298"/>
      <c r="FB40" s="298"/>
      <c r="FC40" s="298"/>
      <c r="FD40" s="298"/>
      <c r="FE40" s="298"/>
      <c r="FF40" s="298"/>
      <c r="FG40" s="298"/>
      <c r="FH40" s="298"/>
      <c r="FI40" s="298"/>
      <c r="FJ40" s="298"/>
      <c r="FK40" s="298"/>
      <c r="FL40" s="298"/>
      <c r="FM40" s="298"/>
      <c r="FN40" s="298"/>
      <c r="FO40" s="298"/>
      <c r="FP40" s="298"/>
      <c r="FQ40" s="298"/>
      <c r="FR40" s="298"/>
      <c r="FS40" s="298"/>
      <c r="FT40" s="298"/>
      <c r="FU40" s="298"/>
      <c r="FV40" s="298"/>
      <c r="FW40" s="298"/>
      <c r="FX40" s="298"/>
      <c r="FY40" s="298"/>
      <c r="FZ40" s="298"/>
      <c r="GA40" s="298"/>
      <c r="GB40" s="298"/>
      <c r="GC40" s="298"/>
      <c r="GD40" s="298"/>
      <c r="GE40" s="298"/>
      <c r="GF40" s="298"/>
      <c r="GG40" s="298"/>
      <c r="GH40" s="298"/>
      <c r="GI40" s="298"/>
      <c r="GJ40" s="298"/>
      <c r="GK40" s="298"/>
      <c r="GL40" s="298"/>
      <c r="GM40" s="298"/>
      <c r="GN40" s="298"/>
      <c r="GO40" s="298"/>
      <c r="GP40" s="298"/>
      <c r="GQ40" s="298"/>
      <c r="GR40" s="298"/>
      <c r="GS40" s="298"/>
      <c r="GT40" s="298"/>
      <c r="GU40" s="298"/>
      <c r="GV40" s="298"/>
      <c r="GW40" s="298"/>
      <c r="GX40" s="298"/>
      <c r="GY40" s="298"/>
      <c r="GZ40" s="298"/>
      <c r="HA40" s="298"/>
      <c r="HB40" s="298"/>
      <c r="HC40" s="298"/>
      <c r="HD40" s="298"/>
      <c r="HE40" s="298"/>
      <c r="HF40" s="298"/>
      <c r="HG40" s="298"/>
      <c r="HH40" s="298"/>
      <c r="HI40" s="298"/>
      <c r="HJ40" s="298"/>
      <c r="HK40" s="298"/>
      <c r="HL40" s="298"/>
      <c r="HM40" s="298"/>
      <c r="HN40" s="298"/>
      <c r="HO40" s="298"/>
      <c r="HP40" s="298"/>
      <c r="HQ40" s="298"/>
      <c r="HR40" s="298"/>
      <c r="HS40" s="298"/>
      <c r="HT40" s="298"/>
      <c r="HU40" s="298"/>
      <c r="HV40" s="298"/>
      <c r="HW40" s="298"/>
      <c r="HX40" s="298"/>
      <c r="HY40" s="298"/>
      <c r="HZ40" s="298"/>
      <c r="IA40" s="298"/>
    </row>
    <row r="41" s="348" customFormat="1" ht="13.05" customHeight="1" spans="1:235">
      <c r="A41" s="298"/>
      <c r="B41" s="363"/>
      <c r="C41" s="363"/>
      <c r="D41" s="306"/>
      <c r="E41" s="305"/>
      <c r="F41" s="307"/>
      <c r="G41" s="298"/>
      <c r="H41" s="298"/>
      <c r="I41" s="373"/>
      <c r="J41" s="374"/>
      <c r="K41" s="306"/>
      <c r="L41" s="307"/>
      <c r="M41" s="307"/>
      <c r="N41" s="298"/>
      <c r="O41" s="298"/>
      <c r="P41" s="298"/>
      <c r="Q41" s="298"/>
      <c r="R41" s="298"/>
      <c r="S41" s="298"/>
      <c r="T41" s="298"/>
      <c r="U41" s="298"/>
      <c r="V41" s="298"/>
      <c r="W41" s="298"/>
      <c r="X41" s="298"/>
      <c r="Y41" s="298"/>
      <c r="Z41" s="298"/>
      <c r="AA41" s="298"/>
      <c r="AB41" s="298"/>
      <c r="AC41" s="298"/>
      <c r="AD41" s="298"/>
      <c r="AE41" s="298"/>
      <c r="AF41" s="298"/>
      <c r="AG41" s="298"/>
      <c r="AH41" s="298"/>
      <c r="AI41" s="298"/>
      <c r="AJ41" s="298"/>
      <c r="AK41" s="298"/>
      <c r="AL41" s="298"/>
      <c r="AM41" s="298"/>
      <c r="AN41" s="298"/>
      <c r="AO41" s="298"/>
      <c r="AP41" s="298"/>
      <c r="AQ41" s="298"/>
      <c r="AR41" s="298"/>
      <c r="AS41" s="298"/>
      <c r="AT41" s="298"/>
      <c r="AU41" s="298"/>
      <c r="AV41" s="298"/>
      <c r="AW41" s="298"/>
      <c r="AX41" s="298"/>
      <c r="AY41" s="298"/>
      <c r="AZ41" s="298"/>
      <c r="BA41" s="298"/>
      <c r="BB41" s="298"/>
      <c r="BC41" s="298"/>
      <c r="BD41" s="298"/>
      <c r="BE41" s="298"/>
      <c r="BF41" s="298"/>
      <c r="BG41" s="298"/>
      <c r="BH41" s="298"/>
      <c r="BI41" s="298"/>
      <c r="BJ41" s="298"/>
      <c r="BK41" s="298"/>
      <c r="BL41" s="298"/>
      <c r="BM41" s="298"/>
      <c r="BN41" s="298"/>
      <c r="BO41" s="298"/>
      <c r="BP41" s="298"/>
      <c r="BQ41" s="298"/>
      <c r="BR41" s="298"/>
      <c r="BS41" s="298"/>
      <c r="BT41" s="298"/>
      <c r="BU41" s="298"/>
      <c r="BV41" s="298"/>
      <c r="BW41" s="298"/>
      <c r="BX41" s="298"/>
      <c r="BY41" s="298"/>
      <c r="BZ41" s="298"/>
      <c r="CA41" s="298"/>
      <c r="CB41" s="298"/>
      <c r="CC41" s="298"/>
      <c r="CD41" s="298"/>
      <c r="CE41" s="298"/>
      <c r="CF41" s="298"/>
      <c r="CG41" s="298"/>
      <c r="CH41" s="298"/>
      <c r="CI41" s="298"/>
      <c r="CJ41" s="298"/>
      <c r="CK41" s="298"/>
      <c r="CL41" s="298"/>
      <c r="CM41" s="298"/>
      <c r="CN41" s="298"/>
      <c r="CO41" s="298"/>
      <c r="CP41" s="298"/>
      <c r="CQ41" s="298"/>
      <c r="CR41" s="298"/>
      <c r="CS41" s="298"/>
      <c r="CT41" s="298"/>
      <c r="CU41" s="298"/>
      <c r="CV41" s="298"/>
      <c r="CW41" s="298"/>
      <c r="CX41" s="298"/>
      <c r="CY41" s="298"/>
      <c r="CZ41" s="298"/>
      <c r="DA41" s="298"/>
      <c r="DB41" s="298"/>
      <c r="DC41" s="298"/>
      <c r="DD41" s="298"/>
      <c r="DE41" s="298"/>
      <c r="DF41" s="298"/>
      <c r="DG41" s="298"/>
      <c r="DH41" s="298"/>
      <c r="DI41" s="298"/>
      <c r="DJ41" s="298"/>
      <c r="DK41" s="298"/>
      <c r="DL41" s="298"/>
      <c r="DM41" s="298"/>
      <c r="DN41" s="298"/>
      <c r="DO41" s="298"/>
      <c r="DP41" s="298"/>
      <c r="DQ41" s="298"/>
      <c r="DR41" s="298"/>
      <c r="DS41" s="298"/>
      <c r="DT41" s="298"/>
      <c r="DU41" s="298"/>
      <c r="DV41" s="298"/>
      <c r="DW41" s="298"/>
      <c r="DX41" s="298"/>
      <c r="DY41" s="298"/>
      <c r="DZ41" s="298"/>
      <c r="EA41" s="298"/>
      <c r="EB41" s="298"/>
      <c r="EC41" s="298"/>
      <c r="ED41" s="298"/>
      <c r="EE41" s="298"/>
      <c r="EF41" s="298"/>
      <c r="EG41" s="298"/>
      <c r="EH41" s="298"/>
      <c r="EI41" s="298"/>
      <c r="EJ41" s="298"/>
      <c r="EK41" s="298"/>
      <c r="EL41" s="298"/>
      <c r="EM41" s="298"/>
      <c r="EN41" s="298"/>
      <c r="EO41" s="298"/>
      <c r="EP41" s="298"/>
      <c r="EQ41" s="298"/>
      <c r="ER41" s="298"/>
      <c r="ES41" s="298"/>
      <c r="ET41" s="298"/>
      <c r="EU41" s="298"/>
      <c r="EV41" s="298"/>
      <c r="EW41" s="298"/>
      <c r="EX41" s="298"/>
      <c r="EY41" s="298"/>
      <c r="EZ41" s="298"/>
      <c r="FA41" s="298"/>
      <c r="FB41" s="298"/>
      <c r="FC41" s="298"/>
      <c r="FD41" s="298"/>
      <c r="FE41" s="298"/>
      <c r="FF41" s="298"/>
      <c r="FG41" s="298"/>
      <c r="FH41" s="298"/>
      <c r="FI41" s="298"/>
      <c r="FJ41" s="298"/>
      <c r="FK41" s="298"/>
      <c r="FL41" s="298"/>
      <c r="FM41" s="298"/>
      <c r="FN41" s="298"/>
      <c r="FO41" s="298"/>
      <c r="FP41" s="298"/>
      <c r="FQ41" s="298"/>
      <c r="FR41" s="298"/>
      <c r="FS41" s="298"/>
      <c r="FT41" s="298"/>
      <c r="FU41" s="298"/>
      <c r="FV41" s="298"/>
      <c r="FW41" s="298"/>
      <c r="FX41" s="298"/>
      <c r="FY41" s="298"/>
      <c r="FZ41" s="298"/>
      <c r="GA41" s="298"/>
      <c r="GB41" s="298"/>
      <c r="GC41" s="298"/>
      <c r="GD41" s="298"/>
      <c r="GE41" s="298"/>
      <c r="GF41" s="298"/>
      <c r="GG41" s="298"/>
      <c r="GH41" s="298"/>
      <c r="GI41" s="298"/>
      <c r="GJ41" s="298"/>
      <c r="GK41" s="298"/>
      <c r="GL41" s="298"/>
      <c r="GM41" s="298"/>
      <c r="GN41" s="298"/>
      <c r="GO41" s="298"/>
      <c r="GP41" s="298"/>
      <c r="GQ41" s="298"/>
      <c r="GR41" s="298"/>
      <c r="GS41" s="298"/>
      <c r="GT41" s="298"/>
      <c r="GU41" s="298"/>
      <c r="GV41" s="298"/>
      <c r="GW41" s="298"/>
      <c r="GX41" s="298"/>
      <c r="GY41" s="298"/>
      <c r="GZ41" s="298"/>
      <c r="HA41" s="298"/>
      <c r="HB41" s="298"/>
      <c r="HC41" s="298"/>
      <c r="HD41" s="298"/>
      <c r="HE41" s="298"/>
      <c r="HF41" s="298"/>
      <c r="HG41" s="298"/>
      <c r="HH41" s="298"/>
      <c r="HI41" s="298"/>
      <c r="HJ41" s="298"/>
      <c r="HK41" s="298"/>
      <c r="HL41" s="298"/>
      <c r="HM41" s="298"/>
      <c r="HN41" s="298"/>
      <c r="HO41" s="298"/>
      <c r="HP41" s="298"/>
      <c r="HQ41" s="298"/>
      <c r="HR41" s="298"/>
      <c r="HS41" s="298"/>
      <c r="HT41" s="298"/>
      <c r="HU41" s="298"/>
      <c r="HV41" s="298"/>
      <c r="HW41" s="298"/>
      <c r="HX41" s="298"/>
      <c r="HY41" s="298"/>
      <c r="HZ41" s="298"/>
      <c r="IA41" s="298"/>
    </row>
    <row r="42" s="348" customFormat="1" ht="13.05" customHeight="1" spans="1:235">
      <c r="A42" s="298"/>
      <c r="B42" s="363"/>
      <c r="C42" s="363"/>
      <c r="D42" s="306"/>
      <c r="E42" s="305"/>
      <c r="F42" s="307"/>
      <c r="G42" s="298"/>
      <c r="H42" s="298"/>
      <c r="I42" s="373"/>
      <c r="J42" s="374"/>
      <c r="K42" s="306"/>
      <c r="L42" s="307"/>
      <c r="M42" s="307"/>
      <c r="N42" s="298"/>
      <c r="O42" s="298"/>
      <c r="P42" s="298"/>
      <c r="Q42" s="298"/>
      <c r="R42" s="298"/>
      <c r="S42" s="298"/>
      <c r="T42" s="298"/>
      <c r="U42" s="298"/>
      <c r="V42" s="298"/>
      <c r="W42" s="298"/>
      <c r="X42" s="298"/>
      <c r="Y42" s="298"/>
      <c r="Z42" s="298"/>
      <c r="AA42" s="298"/>
      <c r="AB42" s="298"/>
      <c r="AC42" s="298"/>
      <c r="AD42" s="298"/>
      <c r="AE42" s="298"/>
      <c r="AF42" s="298"/>
      <c r="AG42" s="298"/>
      <c r="AH42" s="298"/>
      <c r="AI42" s="298"/>
      <c r="AJ42" s="298"/>
      <c r="AK42" s="298"/>
      <c r="AL42" s="298"/>
      <c r="AM42" s="298"/>
      <c r="AN42" s="298"/>
      <c r="AO42" s="298"/>
      <c r="AP42" s="298"/>
      <c r="AQ42" s="298"/>
      <c r="AR42" s="298"/>
      <c r="AS42" s="298"/>
      <c r="AT42" s="298"/>
      <c r="AU42" s="298"/>
      <c r="AV42" s="298"/>
      <c r="AW42" s="298"/>
      <c r="AX42" s="298"/>
      <c r="AY42" s="298"/>
      <c r="AZ42" s="298"/>
      <c r="BA42" s="298"/>
      <c r="BB42" s="298"/>
      <c r="BC42" s="298"/>
      <c r="BD42" s="298"/>
      <c r="BE42" s="298"/>
      <c r="BF42" s="298"/>
      <c r="BG42" s="298"/>
      <c r="BH42" s="298"/>
      <c r="BI42" s="298"/>
      <c r="BJ42" s="298"/>
      <c r="BK42" s="298"/>
      <c r="BL42" s="298"/>
      <c r="BM42" s="298"/>
      <c r="BN42" s="298"/>
      <c r="BO42" s="298"/>
      <c r="BP42" s="298"/>
      <c r="BQ42" s="298"/>
      <c r="BR42" s="298"/>
      <c r="BS42" s="298"/>
      <c r="BT42" s="298"/>
      <c r="BU42" s="298"/>
      <c r="BV42" s="298"/>
      <c r="BW42" s="298"/>
      <c r="BX42" s="298"/>
      <c r="BY42" s="298"/>
      <c r="BZ42" s="298"/>
      <c r="CA42" s="298"/>
      <c r="CB42" s="298"/>
      <c r="CC42" s="298"/>
      <c r="CD42" s="298"/>
      <c r="CE42" s="298"/>
      <c r="CF42" s="298"/>
      <c r="CG42" s="298"/>
      <c r="CH42" s="298"/>
      <c r="CI42" s="298"/>
      <c r="CJ42" s="298"/>
      <c r="CK42" s="298"/>
      <c r="CL42" s="298"/>
      <c r="CM42" s="298"/>
      <c r="CN42" s="298"/>
      <c r="CO42" s="298"/>
      <c r="CP42" s="298"/>
      <c r="CQ42" s="298"/>
      <c r="CR42" s="298"/>
      <c r="CS42" s="298"/>
      <c r="CT42" s="298"/>
      <c r="CU42" s="298"/>
      <c r="CV42" s="298"/>
      <c r="CW42" s="298"/>
      <c r="CX42" s="298"/>
      <c r="CY42" s="298"/>
      <c r="CZ42" s="298"/>
      <c r="DA42" s="298"/>
      <c r="DB42" s="298"/>
      <c r="DC42" s="298"/>
      <c r="DD42" s="298"/>
      <c r="DE42" s="298"/>
      <c r="DF42" s="298"/>
      <c r="DG42" s="298"/>
      <c r="DH42" s="298"/>
      <c r="DI42" s="298"/>
      <c r="DJ42" s="298"/>
      <c r="DK42" s="298"/>
      <c r="DL42" s="298"/>
      <c r="DM42" s="298"/>
      <c r="DN42" s="298"/>
      <c r="DO42" s="298"/>
      <c r="DP42" s="298"/>
      <c r="DQ42" s="298"/>
      <c r="DR42" s="298"/>
      <c r="DS42" s="298"/>
      <c r="DT42" s="298"/>
      <c r="DU42" s="298"/>
      <c r="DV42" s="298"/>
      <c r="DW42" s="298"/>
      <c r="DX42" s="298"/>
      <c r="DY42" s="298"/>
      <c r="DZ42" s="298"/>
      <c r="EA42" s="298"/>
      <c r="EB42" s="298"/>
      <c r="EC42" s="298"/>
      <c r="ED42" s="298"/>
      <c r="EE42" s="298"/>
      <c r="EF42" s="298"/>
      <c r="EG42" s="298"/>
      <c r="EH42" s="298"/>
      <c r="EI42" s="298"/>
      <c r="EJ42" s="298"/>
      <c r="EK42" s="298"/>
      <c r="EL42" s="298"/>
      <c r="EM42" s="298"/>
      <c r="EN42" s="298"/>
      <c r="EO42" s="298"/>
      <c r="EP42" s="298"/>
      <c r="EQ42" s="298"/>
      <c r="ER42" s="298"/>
      <c r="ES42" s="298"/>
      <c r="ET42" s="298"/>
      <c r="EU42" s="298"/>
      <c r="EV42" s="298"/>
      <c r="EW42" s="298"/>
      <c r="EX42" s="298"/>
      <c r="EY42" s="298"/>
      <c r="EZ42" s="298"/>
      <c r="FA42" s="298"/>
      <c r="FB42" s="298"/>
      <c r="FC42" s="298"/>
      <c r="FD42" s="298"/>
      <c r="FE42" s="298"/>
      <c r="FF42" s="298"/>
      <c r="FG42" s="298"/>
      <c r="FH42" s="298"/>
      <c r="FI42" s="298"/>
      <c r="FJ42" s="298"/>
      <c r="FK42" s="298"/>
      <c r="FL42" s="298"/>
      <c r="FM42" s="298"/>
      <c r="FN42" s="298"/>
      <c r="FO42" s="298"/>
      <c r="FP42" s="298"/>
      <c r="FQ42" s="298"/>
      <c r="FR42" s="298"/>
      <c r="FS42" s="298"/>
      <c r="FT42" s="298"/>
      <c r="FU42" s="298"/>
      <c r="FV42" s="298"/>
      <c r="FW42" s="298"/>
      <c r="FX42" s="298"/>
      <c r="FY42" s="298"/>
      <c r="FZ42" s="298"/>
      <c r="GA42" s="298"/>
      <c r="GB42" s="298"/>
      <c r="GC42" s="298"/>
      <c r="GD42" s="298"/>
      <c r="GE42" s="298"/>
      <c r="GF42" s="298"/>
      <c r="GG42" s="298"/>
      <c r="GH42" s="298"/>
      <c r="GI42" s="298"/>
      <c r="GJ42" s="298"/>
      <c r="GK42" s="298"/>
      <c r="GL42" s="298"/>
      <c r="GM42" s="298"/>
      <c r="GN42" s="298"/>
      <c r="GO42" s="298"/>
      <c r="GP42" s="298"/>
      <c r="GQ42" s="298"/>
      <c r="GR42" s="298"/>
      <c r="GS42" s="298"/>
      <c r="GT42" s="298"/>
      <c r="GU42" s="298"/>
      <c r="GV42" s="298"/>
      <c r="GW42" s="298"/>
      <c r="GX42" s="298"/>
      <c r="GY42" s="298"/>
      <c r="GZ42" s="298"/>
      <c r="HA42" s="298"/>
      <c r="HB42" s="298"/>
      <c r="HC42" s="298"/>
      <c r="HD42" s="298"/>
      <c r="HE42" s="298"/>
      <c r="HF42" s="298"/>
      <c r="HG42" s="298"/>
      <c r="HH42" s="298"/>
      <c r="HI42" s="298"/>
      <c r="HJ42" s="298"/>
      <c r="HK42" s="298"/>
      <c r="HL42" s="298"/>
      <c r="HM42" s="298"/>
      <c r="HN42" s="298"/>
      <c r="HO42" s="298"/>
      <c r="HP42" s="298"/>
      <c r="HQ42" s="298"/>
      <c r="HR42" s="298"/>
      <c r="HS42" s="298"/>
      <c r="HT42" s="298"/>
      <c r="HU42" s="298"/>
      <c r="HV42" s="298"/>
      <c r="HW42" s="298"/>
      <c r="HX42" s="298"/>
      <c r="HY42" s="298"/>
      <c r="HZ42" s="298"/>
      <c r="IA42" s="298"/>
    </row>
    <row r="43" s="348" customFormat="1" ht="13.05" customHeight="1" spans="1:235">
      <c r="A43" s="298"/>
      <c r="B43" s="363"/>
      <c r="C43" s="363"/>
      <c r="D43" s="306"/>
      <c r="E43" s="305"/>
      <c r="F43" s="307"/>
      <c r="G43" s="298"/>
      <c r="H43" s="298"/>
      <c r="I43" s="373"/>
      <c r="J43" s="374"/>
      <c r="K43" s="306"/>
      <c r="L43" s="307"/>
      <c r="M43" s="307"/>
      <c r="N43" s="298"/>
      <c r="O43" s="298"/>
      <c r="P43" s="298"/>
      <c r="Q43" s="298"/>
      <c r="R43" s="298"/>
      <c r="S43" s="298"/>
      <c r="T43" s="298"/>
      <c r="U43" s="298"/>
      <c r="V43" s="298"/>
      <c r="W43" s="298"/>
      <c r="X43" s="298"/>
      <c r="Y43" s="298"/>
      <c r="Z43" s="298"/>
      <c r="AA43" s="298"/>
      <c r="AB43" s="298"/>
      <c r="AC43" s="298"/>
      <c r="AD43" s="298"/>
      <c r="AE43" s="298"/>
      <c r="AF43" s="298"/>
      <c r="AG43" s="298"/>
      <c r="AH43" s="298"/>
      <c r="AI43" s="298"/>
      <c r="AJ43" s="298"/>
      <c r="AK43" s="298"/>
      <c r="AL43" s="298"/>
      <c r="AM43" s="298"/>
      <c r="AN43" s="298"/>
      <c r="AO43" s="298"/>
      <c r="AP43" s="298"/>
      <c r="AQ43" s="298"/>
      <c r="AR43" s="298"/>
      <c r="AS43" s="298"/>
      <c r="AT43" s="298"/>
      <c r="AU43" s="298"/>
      <c r="AV43" s="298"/>
      <c r="AW43" s="298"/>
      <c r="AX43" s="298"/>
      <c r="AY43" s="298"/>
      <c r="AZ43" s="298"/>
      <c r="BA43" s="298"/>
      <c r="BB43" s="298"/>
      <c r="BC43" s="298"/>
      <c r="BD43" s="298"/>
      <c r="BE43" s="298"/>
      <c r="BF43" s="298"/>
      <c r="BG43" s="298"/>
      <c r="BH43" s="298"/>
      <c r="BI43" s="298"/>
      <c r="BJ43" s="298"/>
      <c r="BK43" s="298"/>
      <c r="BL43" s="298"/>
      <c r="BM43" s="298"/>
      <c r="BN43" s="298"/>
      <c r="BO43" s="298"/>
      <c r="BP43" s="298"/>
      <c r="BQ43" s="298"/>
      <c r="BR43" s="298"/>
      <c r="BS43" s="298"/>
      <c r="BT43" s="298"/>
      <c r="BU43" s="298"/>
      <c r="BV43" s="298"/>
      <c r="BW43" s="298"/>
      <c r="BX43" s="298"/>
      <c r="BY43" s="298"/>
      <c r="BZ43" s="298"/>
      <c r="CA43" s="298"/>
      <c r="CB43" s="298"/>
      <c r="CC43" s="298"/>
      <c r="CD43" s="298"/>
      <c r="CE43" s="298"/>
      <c r="CF43" s="298"/>
      <c r="CG43" s="298"/>
      <c r="CH43" s="298"/>
      <c r="CI43" s="298"/>
      <c r="CJ43" s="298"/>
      <c r="CK43" s="298"/>
      <c r="CL43" s="298"/>
      <c r="CM43" s="298"/>
      <c r="CN43" s="298"/>
      <c r="CO43" s="298"/>
      <c r="CP43" s="298"/>
      <c r="CQ43" s="298"/>
      <c r="CR43" s="298"/>
      <c r="CS43" s="298"/>
      <c r="CT43" s="298"/>
      <c r="CU43" s="298"/>
      <c r="CV43" s="298"/>
      <c r="CW43" s="298"/>
      <c r="CX43" s="298"/>
      <c r="CY43" s="298"/>
      <c r="CZ43" s="298"/>
      <c r="DA43" s="298"/>
      <c r="DB43" s="298"/>
      <c r="DC43" s="298"/>
      <c r="DD43" s="298"/>
      <c r="DE43" s="298"/>
      <c r="DF43" s="298"/>
      <c r="DG43" s="298"/>
      <c r="DH43" s="298"/>
      <c r="DI43" s="298"/>
      <c r="DJ43" s="298"/>
      <c r="DK43" s="298"/>
      <c r="DL43" s="298"/>
      <c r="DM43" s="298"/>
      <c r="DN43" s="298"/>
      <c r="DO43" s="298"/>
      <c r="DP43" s="298"/>
      <c r="DQ43" s="298"/>
      <c r="DR43" s="298"/>
      <c r="DS43" s="298"/>
      <c r="DT43" s="298"/>
      <c r="DU43" s="298"/>
      <c r="DV43" s="298"/>
      <c r="DW43" s="298"/>
      <c r="DX43" s="298"/>
      <c r="DY43" s="298"/>
      <c r="DZ43" s="298"/>
      <c r="EA43" s="298"/>
      <c r="EB43" s="298"/>
      <c r="EC43" s="298"/>
      <c r="ED43" s="298"/>
      <c r="EE43" s="298"/>
      <c r="EF43" s="298"/>
      <c r="EG43" s="298"/>
      <c r="EH43" s="298"/>
      <c r="EI43" s="298"/>
      <c r="EJ43" s="298"/>
      <c r="EK43" s="298"/>
      <c r="EL43" s="298"/>
      <c r="EM43" s="298"/>
      <c r="EN43" s="298"/>
      <c r="EO43" s="298"/>
      <c r="EP43" s="298"/>
      <c r="EQ43" s="298"/>
      <c r="ER43" s="298"/>
      <c r="ES43" s="298"/>
      <c r="ET43" s="298"/>
      <c r="EU43" s="298"/>
      <c r="EV43" s="298"/>
      <c r="EW43" s="298"/>
      <c r="EX43" s="298"/>
      <c r="EY43" s="298"/>
      <c r="EZ43" s="298"/>
      <c r="FA43" s="298"/>
      <c r="FB43" s="298"/>
      <c r="FC43" s="298"/>
      <c r="FD43" s="298"/>
      <c r="FE43" s="298"/>
      <c r="FF43" s="298"/>
      <c r="FG43" s="298"/>
      <c r="FH43" s="298"/>
      <c r="FI43" s="298"/>
      <c r="FJ43" s="298"/>
      <c r="FK43" s="298"/>
      <c r="FL43" s="298"/>
      <c r="FM43" s="298"/>
      <c r="FN43" s="298"/>
      <c r="FO43" s="298"/>
      <c r="FP43" s="298"/>
      <c r="FQ43" s="298"/>
      <c r="FR43" s="298"/>
      <c r="FS43" s="298"/>
      <c r="FT43" s="298"/>
      <c r="FU43" s="298"/>
      <c r="FV43" s="298"/>
      <c r="FW43" s="298"/>
      <c r="FX43" s="298"/>
      <c r="FY43" s="298"/>
      <c r="FZ43" s="298"/>
      <c r="GA43" s="298"/>
      <c r="GB43" s="298"/>
      <c r="GC43" s="298"/>
      <c r="GD43" s="298"/>
      <c r="GE43" s="298"/>
      <c r="GF43" s="298"/>
      <c r="GG43" s="298"/>
      <c r="GH43" s="298"/>
      <c r="GI43" s="298"/>
      <c r="GJ43" s="298"/>
      <c r="GK43" s="298"/>
      <c r="GL43" s="298"/>
      <c r="GM43" s="298"/>
      <c r="GN43" s="298"/>
      <c r="GO43" s="298"/>
      <c r="GP43" s="298"/>
      <c r="GQ43" s="298"/>
      <c r="GR43" s="298"/>
      <c r="GS43" s="298"/>
      <c r="GT43" s="298"/>
      <c r="GU43" s="298"/>
      <c r="GV43" s="298"/>
      <c r="GW43" s="298"/>
      <c r="GX43" s="298"/>
      <c r="GY43" s="298"/>
      <c r="GZ43" s="298"/>
      <c r="HA43" s="298"/>
      <c r="HB43" s="298"/>
      <c r="HC43" s="298"/>
      <c r="HD43" s="298"/>
      <c r="HE43" s="298"/>
      <c r="HF43" s="298"/>
      <c r="HG43" s="298"/>
      <c r="HH43" s="298"/>
      <c r="HI43" s="298"/>
      <c r="HJ43" s="298"/>
      <c r="HK43" s="298"/>
      <c r="HL43" s="298"/>
      <c r="HM43" s="298"/>
      <c r="HN43" s="298"/>
      <c r="HO43" s="298"/>
      <c r="HP43" s="298"/>
      <c r="HQ43" s="298"/>
      <c r="HR43" s="298"/>
      <c r="HS43" s="298"/>
      <c r="HT43" s="298"/>
      <c r="HU43" s="298"/>
      <c r="HV43" s="298"/>
      <c r="HW43" s="298"/>
      <c r="HX43" s="298"/>
      <c r="HY43" s="298"/>
      <c r="HZ43" s="298"/>
      <c r="IA43" s="298"/>
    </row>
  </sheetData>
  <mergeCells count="3">
    <mergeCell ref="A2:M2"/>
    <mergeCell ref="F6:F22"/>
    <mergeCell ref="M6:M22"/>
  </mergeCells>
  <printOptions horizontalCentered="1"/>
  <pageMargins left="0.590277777777778" right="0.590277777777778" top="0.511805555555556" bottom="0.751388888888889" header="0" footer="0.468055555555556"/>
  <pageSetup paperSize="9" orientation="landscape" horizontalDpi="600"/>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M43"/>
  <sheetViews>
    <sheetView zoomScale="115" zoomScaleNormal="115" workbookViewId="0">
      <selection activeCell="E19" sqref="E19"/>
    </sheetView>
  </sheetViews>
  <sheetFormatPr defaultColWidth="9" defaultRowHeight="11.25"/>
  <cols>
    <col min="1" max="1" width="24.625" style="301" customWidth="1"/>
    <col min="2" max="3" width="6.81666666666667" style="302" customWidth="1"/>
    <col min="4" max="4" width="6.125" style="303" customWidth="1"/>
    <col min="5" max="5" width="6.81666666666667" style="302" customWidth="1"/>
    <col min="6" max="6" width="8.625" style="304" customWidth="1"/>
    <col min="7" max="7" width="22.625" style="301" customWidth="1"/>
    <col min="8" max="8" width="6.81666666666667" style="301" customWidth="1"/>
    <col min="9" max="10" width="6.81666666666667" style="303" customWidth="1"/>
    <col min="11" max="11" width="6.125" style="303" customWidth="1"/>
    <col min="12" max="12" width="6.81666666666667" style="304" customWidth="1"/>
    <col min="13" max="13" width="8.625" style="304" customWidth="1"/>
    <col min="14" max="256" width="9" style="301"/>
    <col min="257" max="257" width="30.875" style="301" customWidth="1"/>
    <col min="258" max="258" width="14.125" style="301" customWidth="1"/>
    <col min="259" max="259" width="14" style="301" customWidth="1"/>
    <col min="260" max="261" width="11.625" style="301" customWidth="1"/>
    <col min="262" max="262" width="11.5" style="301" customWidth="1"/>
    <col min="263" max="263" width="34.375" style="301" customWidth="1"/>
    <col min="264" max="264" width="12.75" style="301" customWidth="1"/>
    <col min="265" max="265" width="14.125" style="301" customWidth="1"/>
    <col min="266" max="266" width="15.625" style="301" customWidth="1"/>
    <col min="267" max="267" width="11.5" style="301" customWidth="1"/>
    <col min="268" max="268" width="12.875" style="301" customWidth="1"/>
    <col min="269" max="269" width="14.125" style="301" customWidth="1"/>
    <col min="270" max="512" width="9" style="301"/>
    <col min="513" max="513" width="30.875" style="301" customWidth="1"/>
    <col min="514" max="514" width="14.125" style="301" customWidth="1"/>
    <col min="515" max="515" width="14" style="301" customWidth="1"/>
    <col min="516" max="517" width="11.625" style="301" customWidth="1"/>
    <col min="518" max="518" width="11.5" style="301" customWidth="1"/>
    <col min="519" max="519" width="34.375" style="301" customWidth="1"/>
    <col min="520" max="520" width="12.75" style="301" customWidth="1"/>
    <col min="521" max="521" width="14.125" style="301" customWidth="1"/>
    <col min="522" max="522" width="15.625" style="301" customWidth="1"/>
    <col min="523" max="523" width="11.5" style="301" customWidth="1"/>
    <col min="524" max="524" width="12.875" style="301" customWidth="1"/>
    <col min="525" max="525" width="14.125" style="301" customWidth="1"/>
    <col min="526" max="768" width="9" style="301"/>
    <col min="769" max="769" width="30.875" style="301" customWidth="1"/>
    <col min="770" max="770" width="14.125" style="301" customWidth="1"/>
    <col min="771" max="771" width="14" style="301" customWidth="1"/>
    <col min="772" max="773" width="11.625" style="301" customWidth="1"/>
    <col min="774" max="774" width="11.5" style="301" customWidth="1"/>
    <col min="775" max="775" width="34.375" style="301" customWidth="1"/>
    <col min="776" max="776" width="12.75" style="301" customWidth="1"/>
    <col min="777" max="777" width="14.125" style="301" customWidth="1"/>
    <col min="778" max="778" width="15.625" style="301" customWidth="1"/>
    <col min="779" max="779" width="11.5" style="301" customWidth="1"/>
    <col min="780" max="780" width="12.875" style="301" customWidth="1"/>
    <col min="781" max="781" width="14.125" style="301" customWidth="1"/>
    <col min="782" max="1024" width="9" style="301"/>
    <col min="1025" max="1025" width="30.875" style="301" customWidth="1"/>
    <col min="1026" max="1026" width="14.125" style="301" customWidth="1"/>
    <col min="1027" max="1027" width="14" style="301" customWidth="1"/>
    <col min="1028" max="1029" width="11.625" style="301" customWidth="1"/>
    <col min="1030" max="1030" width="11.5" style="301" customWidth="1"/>
    <col min="1031" max="1031" width="34.375" style="301" customWidth="1"/>
    <col min="1032" max="1032" width="12.75" style="301" customWidth="1"/>
    <col min="1033" max="1033" width="14.125" style="301" customWidth="1"/>
    <col min="1034" max="1034" width="15.625" style="301" customWidth="1"/>
    <col min="1035" max="1035" width="11.5" style="301" customWidth="1"/>
    <col min="1036" max="1036" width="12.875" style="301" customWidth="1"/>
    <col min="1037" max="1037" width="14.125" style="301" customWidth="1"/>
    <col min="1038" max="1280" width="9" style="301"/>
    <col min="1281" max="1281" width="30.875" style="301" customWidth="1"/>
    <col min="1282" max="1282" width="14.125" style="301" customWidth="1"/>
    <col min="1283" max="1283" width="14" style="301" customWidth="1"/>
    <col min="1284" max="1285" width="11.625" style="301" customWidth="1"/>
    <col min="1286" max="1286" width="11.5" style="301" customWidth="1"/>
    <col min="1287" max="1287" width="34.375" style="301" customWidth="1"/>
    <col min="1288" max="1288" width="12.75" style="301" customWidth="1"/>
    <col min="1289" max="1289" width="14.125" style="301" customWidth="1"/>
    <col min="1290" max="1290" width="15.625" style="301" customWidth="1"/>
    <col min="1291" max="1291" width="11.5" style="301" customWidth="1"/>
    <col min="1292" max="1292" width="12.875" style="301" customWidth="1"/>
    <col min="1293" max="1293" width="14.125" style="301" customWidth="1"/>
    <col min="1294" max="1536" width="9" style="301"/>
    <col min="1537" max="1537" width="30.875" style="301" customWidth="1"/>
    <col min="1538" max="1538" width="14.125" style="301" customWidth="1"/>
    <col min="1539" max="1539" width="14" style="301" customWidth="1"/>
    <col min="1540" max="1541" width="11.625" style="301" customWidth="1"/>
    <col min="1542" max="1542" width="11.5" style="301" customWidth="1"/>
    <col min="1543" max="1543" width="34.375" style="301" customWidth="1"/>
    <col min="1544" max="1544" width="12.75" style="301" customWidth="1"/>
    <col min="1545" max="1545" width="14.125" style="301" customWidth="1"/>
    <col min="1546" max="1546" width="15.625" style="301" customWidth="1"/>
    <col min="1547" max="1547" width="11.5" style="301" customWidth="1"/>
    <col min="1548" max="1548" width="12.875" style="301" customWidth="1"/>
    <col min="1549" max="1549" width="14.125" style="301" customWidth="1"/>
    <col min="1550" max="1792" width="9" style="301"/>
    <col min="1793" max="1793" width="30.875" style="301" customWidth="1"/>
    <col min="1794" max="1794" width="14.125" style="301" customWidth="1"/>
    <col min="1795" max="1795" width="14" style="301" customWidth="1"/>
    <col min="1796" max="1797" width="11.625" style="301" customWidth="1"/>
    <col min="1798" max="1798" width="11.5" style="301" customWidth="1"/>
    <col min="1799" max="1799" width="34.375" style="301" customWidth="1"/>
    <col min="1800" max="1800" width="12.75" style="301" customWidth="1"/>
    <col min="1801" max="1801" width="14.125" style="301" customWidth="1"/>
    <col min="1802" max="1802" width="15.625" style="301" customWidth="1"/>
    <col min="1803" max="1803" width="11.5" style="301" customWidth="1"/>
    <col min="1804" max="1804" width="12.875" style="301" customWidth="1"/>
    <col min="1805" max="1805" width="14.125" style="301" customWidth="1"/>
    <col min="1806" max="2048" width="9" style="301"/>
    <col min="2049" max="2049" width="30.875" style="301" customWidth="1"/>
    <col min="2050" max="2050" width="14.125" style="301" customWidth="1"/>
    <col min="2051" max="2051" width="14" style="301" customWidth="1"/>
    <col min="2052" max="2053" width="11.625" style="301" customWidth="1"/>
    <col min="2054" max="2054" width="11.5" style="301" customWidth="1"/>
    <col min="2055" max="2055" width="34.375" style="301" customWidth="1"/>
    <col min="2056" max="2056" width="12.75" style="301" customWidth="1"/>
    <col min="2057" max="2057" width="14.125" style="301" customWidth="1"/>
    <col min="2058" max="2058" width="15.625" style="301" customWidth="1"/>
    <col min="2059" max="2059" width="11.5" style="301" customWidth="1"/>
    <col min="2060" max="2060" width="12.875" style="301" customWidth="1"/>
    <col min="2061" max="2061" width="14.125" style="301" customWidth="1"/>
    <col min="2062" max="2304" width="9" style="301"/>
    <col min="2305" max="2305" width="30.875" style="301" customWidth="1"/>
    <col min="2306" max="2306" width="14.125" style="301" customWidth="1"/>
    <col min="2307" max="2307" width="14" style="301" customWidth="1"/>
    <col min="2308" max="2309" width="11.625" style="301" customWidth="1"/>
    <col min="2310" max="2310" width="11.5" style="301" customWidth="1"/>
    <col min="2311" max="2311" width="34.375" style="301" customWidth="1"/>
    <col min="2312" max="2312" width="12.75" style="301" customWidth="1"/>
    <col min="2313" max="2313" width="14.125" style="301" customWidth="1"/>
    <col min="2314" max="2314" width="15.625" style="301" customWidth="1"/>
    <col min="2315" max="2315" width="11.5" style="301" customWidth="1"/>
    <col min="2316" max="2316" width="12.875" style="301" customWidth="1"/>
    <col min="2317" max="2317" width="14.125" style="301" customWidth="1"/>
    <col min="2318" max="2560" width="9" style="301"/>
    <col min="2561" max="2561" width="30.875" style="301" customWidth="1"/>
    <col min="2562" max="2562" width="14.125" style="301" customWidth="1"/>
    <col min="2563" max="2563" width="14" style="301" customWidth="1"/>
    <col min="2564" max="2565" width="11.625" style="301" customWidth="1"/>
    <col min="2566" max="2566" width="11.5" style="301" customWidth="1"/>
    <col min="2567" max="2567" width="34.375" style="301" customWidth="1"/>
    <col min="2568" max="2568" width="12.75" style="301" customWidth="1"/>
    <col min="2569" max="2569" width="14.125" style="301" customWidth="1"/>
    <col min="2570" max="2570" width="15.625" style="301" customWidth="1"/>
    <col min="2571" max="2571" width="11.5" style="301" customWidth="1"/>
    <col min="2572" max="2572" width="12.875" style="301" customWidth="1"/>
    <col min="2573" max="2573" width="14.125" style="301" customWidth="1"/>
    <col min="2574" max="2816" width="9" style="301"/>
    <col min="2817" max="2817" width="30.875" style="301" customWidth="1"/>
    <col min="2818" max="2818" width="14.125" style="301" customWidth="1"/>
    <col min="2819" max="2819" width="14" style="301" customWidth="1"/>
    <col min="2820" max="2821" width="11.625" style="301" customWidth="1"/>
    <col min="2822" max="2822" width="11.5" style="301" customWidth="1"/>
    <col min="2823" max="2823" width="34.375" style="301" customWidth="1"/>
    <col min="2824" max="2824" width="12.75" style="301" customWidth="1"/>
    <col min="2825" max="2825" width="14.125" style="301" customWidth="1"/>
    <col min="2826" max="2826" width="15.625" style="301" customWidth="1"/>
    <col min="2827" max="2827" width="11.5" style="301" customWidth="1"/>
    <col min="2828" max="2828" width="12.875" style="301" customWidth="1"/>
    <col min="2829" max="2829" width="14.125" style="301" customWidth="1"/>
    <col min="2830" max="3072" width="9" style="301"/>
    <col min="3073" max="3073" width="30.875" style="301" customWidth="1"/>
    <col min="3074" max="3074" width="14.125" style="301" customWidth="1"/>
    <col min="3075" max="3075" width="14" style="301" customWidth="1"/>
    <col min="3076" max="3077" width="11.625" style="301" customWidth="1"/>
    <col min="3078" max="3078" width="11.5" style="301" customWidth="1"/>
    <col min="3079" max="3079" width="34.375" style="301" customWidth="1"/>
    <col min="3080" max="3080" width="12.75" style="301" customWidth="1"/>
    <col min="3081" max="3081" width="14.125" style="301" customWidth="1"/>
    <col min="3082" max="3082" width="15.625" style="301" customWidth="1"/>
    <col min="3083" max="3083" width="11.5" style="301" customWidth="1"/>
    <col min="3084" max="3084" width="12.875" style="301" customWidth="1"/>
    <col min="3085" max="3085" width="14.125" style="301" customWidth="1"/>
    <col min="3086" max="3328" width="9" style="301"/>
    <col min="3329" max="3329" width="30.875" style="301" customWidth="1"/>
    <col min="3330" max="3330" width="14.125" style="301" customWidth="1"/>
    <col min="3331" max="3331" width="14" style="301" customWidth="1"/>
    <col min="3332" max="3333" width="11.625" style="301" customWidth="1"/>
    <col min="3334" max="3334" width="11.5" style="301" customWidth="1"/>
    <col min="3335" max="3335" width="34.375" style="301" customWidth="1"/>
    <col min="3336" max="3336" width="12.75" style="301" customWidth="1"/>
    <col min="3337" max="3337" width="14.125" style="301" customWidth="1"/>
    <col min="3338" max="3338" width="15.625" style="301" customWidth="1"/>
    <col min="3339" max="3339" width="11.5" style="301" customWidth="1"/>
    <col min="3340" max="3340" width="12.875" style="301" customWidth="1"/>
    <col min="3341" max="3341" width="14.125" style="301" customWidth="1"/>
    <col min="3342" max="3584" width="9" style="301"/>
    <col min="3585" max="3585" width="30.875" style="301" customWidth="1"/>
    <col min="3586" max="3586" width="14.125" style="301" customWidth="1"/>
    <col min="3587" max="3587" width="14" style="301" customWidth="1"/>
    <col min="3588" max="3589" width="11.625" style="301" customWidth="1"/>
    <col min="3590" max="3590" width="11.5" style="301" customWidth="1"/>
    <col min="3591" max="3591" width="34.375" style="301" customWidth="1"/>
    <col min="3592" max="3592" width="12.75" style="301" customWidth="1"/>
    <col min="3593" max="3593" width="14.125" style="301" customWidth="1"/>
    <col min="3594" max="3594" width="15.625" style="301" customWidth="1"/>
    <col min="3595" max="3595" width="11.5" style="301" customWidth="1"/>
    <col min="3596" max="3596" width="12.875" style="301" customWidth="1"/>
    <col min="3597" max="3597" width="14.125" style="301" customWidth="1"/>
    <col min="3598" max="3840" width="9" style="301"/>
    <col min="3841" max="3841" width="30.875" style="301" customWidth="1"/>
    <col min="3842" max="3842" width="14.125" style="301" customWidth="1"/>
    <col min="3843" max="3843" width="14" style="301" customWidth="1"/>
    <col min="3844" max="3845" width="11.625" style="301" customWidth="1"/>
    <col min="3846" max="3846" width="11.5" style="301" customWidth="1"/>
    <col min="3847" max="3847" width="34.375" style="301" customWidth="1"/>
    <col min="3848" max="3848" width="12.75" style="301" customWidth="1"/>
    <col min="3849" max="3849" width="14.125" style="301" customWidth="1"/>
    <col min="3850" max="3850" width="15.625" style="301" customWidth="1"/>
    <col min="3851" max="3851" width="11.5" style="301" customWidth="1"/>
    <col min="3852" max="3852" width="12.875" style="301" customWidth="1"/>
    <col min="3853" max="3853" width="14.125" style="301" customWidth="1"/>
    <col min="3854" max="4096" width="9" style="301"/>
    <col min="4097" max="4097" width="30.875" style="301" customWidth="1"/>
    <col min="4098" max="4098" width="14.125" style="301" customWidth="1"/>
    <col min="4099" max="4099" width="14" style="301" customWidth="1"/>
    <col min="4100" max="4101" width="11.625" style="301" customWidth="1"/>
    <col min="4102" max="4102" width="11.5" style="301" customWidth="1"/>
    <col min="4103" max="4103" width="34.375" style="301" customWidth="1"/>
    <col min="4104" max="4104" width="12.75" style="301" customWidth="1"/>
    <col min="4105" max="4105" width="14.125" style="301" customWidth="1"/>
    <col min="4106" max="4106" width="15.625" style="301" customWidth="1"/>
    <col min="4107" max="4107" width="11.5" style="301" customWidth="1"/>
    <col min="4108" max="4108" width="12.875" style="301" customWidth="1"/>
    <col min="4109" max="4109" width="14.125" style="301" customWidth="1"/>
    <col min="4110" max="4352" width="9" style="301"/>
    <col min="4353" max="4353" width="30.875" style="301" customWidth="1"/>
    <col min="4354" max="4354" width="14.125" style="301" customWidth="1"/>
    <col min="4355" max="4355" width="14" style="301" customWidth="1"/>
    <col min="4356" max="4357" width="11.625" style="301" customWidth="1"/>
    <col min="4358" max="4358" width="11.5" style="301" customWidth="1"/>
    <col min="4359" max="4359" width="34.375" style="301" customWidth="1"/>
    <col min="4360" max="4360" width="12.75" style="301" customWidth="1"/>
    <col min="4361" max="4361" width="14.125" style="301" customWidth="1"/>
    <col min="4362" max="4362" width="15.625" style="301" customWidth="1"/>
    <col min="4363" max="4363" width="11.5" style="301" customWidth="1"/>
    <col min="4364" max="4364" width="12.875" style="301" customWidth="1"/>
    <col min="4365" max="4365" width="14.125" style="301" customWidth="1"/>
    <col min="4366" max="4608" width="9" style="301"/>
    <col min="4609" max="4609" width="30.875" style="301" customWidth="1"/>
    <col min="4610" max="4610" width="14.125" style="301" customWidth="1"/>
    <col min="4611" max="4611" width="14" style="301" customWidth="1"/>
    <col min="4612" max="4613" width="11.625" style="301" customWidth="1"/>
    <col min="4614" max="4614" width="11.5" style="301" customWidth="1"/>
    <col min="4615" max="4615" width="34.375" style="301" customWidth="1"/>
    <col min="4616" max="4616" width="12.75" style="301" customWidth="1"/>
    <col min="4617" max="4617" width="14.125" style="301" customWidth="1"/>
    <col min="4618" max="4618" width="15.625" style="301" customWidth="1"/>
    <col min="4619" max="4619" width="11.5" style="301" customWidth="1"/>
    <col min="4620" max="4620" width="12.875" style="301" customWidth="1"/>
    <col min="4621" max="4621" width="14.125" style="301" customWidth="1"/>
    <col min="4622" max="4864" width="9" style="301"/>
    <col min="4865" max="4865" width="30.875" style="301" customWidth="1"/>
    <col min="4866" max="4866" width="14.125" style="301" customWidth="1"/>
    <col min="4867" max="4867" width="14" style="301" customWidth="1"/>
    <col min="4868" max="4869" width="11.625" style="301" customWidth="1"/>
    <col min="4870" max="4870" width="11.5" style="301" customWidth="1"/>
    <col min="4871" max="4871" width="34.375" style="301" customWidth="1"/>
    <col min="4872" max="4872" width="12.75" style="301" customWidth="1"/>
    <col min="4873" max="4873" width="14.125" style="301" customWidth="1"/>
    <col min="4874" max="4874" width="15.625" style="301" customWidth="1"/>
    <col min="4875" max="4875" width="11.5" style="301" customWidth="1"/>
    <col min="4876" max="4876" width="12.875" style="301" customWidth="1"/>
    <col min="4877" max="4877" width="14.125" style="301" customWidth="1"/>
    <col min="4878" max="5120" width="9" style="301"/>
    <col min="5121" max="5121" width="30.875" style="301" customWidth="1"/>
    <col min="5122" max="5122" width="14.125" style="301" customWidth="1"/>
    <col min="5123" max="5123" width="14" style="301" customWidth="1"/>
    <col min="5124" max="5125" width="11.625" style="301" customWidth="1"/>
    <col min="5126" max="5126" width="11.5" style="301" customWidth="1"/>
    <col min="5127" max="5127" width="34.375" style="301" customWidth="1"/>
    <col min="5128" max="5128" width="12.75" style="301" customWidth="1"/>
    <col min="5129" max="5129" width="14.125" style="301" customWidth="1"/>
    <col min="5130" max="5130" width="15.625" style="301" customWidth="1"/>
    <col min="5131" max="5131" width="11.5" style="301" customWidth="1"/>
    <col min="5132" max="5132" width="12.875" style="301" customWidth="1"/>
    <col min="5133" max="5133" width="14.125" style="301" customWidth="1"/>
    <col min="5134" max="5376" width="9" style="301"/>
    <col min="5377" max="5377" width="30.875" style="301" customWidth="1"/>
    <col min="5378" max="5378" width="14.125" style="301" customWidth="1"/>
    <col min="5379" max="5379" width="14" style="301" customWidth="1"/>
    <col min="5380" max="5381" width="11.625" style="301" customWidth="1"/>
    <col min="5382" max="5382" width="11.5" style="301" customWidth="1"/>
    <col min="5383" max="5383" width="34.375" style="301" customWidth="1"/>
    <col min="5384" max="5384" width="12.75" style="301" customWidth="1"/>
    <col min="5385" max="5385" width="14.125" style="301" customWidth="1"/>
    <col min="5386" max="5386" width="15.625" style="301" customWidth="1"/>
    <col min="5387" max="5387" width="11.5" style="301" customWidth="1"/>
    <col min="5388" max="5388" width="12.875" style="301" customWidth="1"/>
    <col min="5389" max="5389" width="14.125" style="301" customWidth="1"/>
    <col min="5390" max="5632" width="9" style="301"/>
    <col min="5633" max="5633" width="30.875" style="301" customWidth="1"/>
    <col min="5634" max="5634" width="14.125" style="301" customWidth="1"/>
    <col min="5635" max="5635" width="14" style="301" customWidth="1"/>
    <col min="5636" max="5637" width="11.625" style="301" customWidth="1"/>
    <col min="5638" max="5638" width="11.5" style="301" customWidth="1"/>
    <col min="5639" max="5639" width="34.375" style="301" customWidth="1"/>
    <col min="5640" max="5640" width="12.75" style="301" customWidth="1"/>
    <col min="5641" max="5641" width="14.125" style="301" customWidth="1"/>
    <col min="5642" max="5642" width="15.625" style="301" customWidth="1"/>
    <col min="5643" max="5643" width="11.5" style="301" customWidth="1"/>
    <col min="5644" max="5644" width="12.875" style="301" customWidth="1"/>
    <col min="5645" max="5645" width="14.125" style="301" customWidth="1"/>
    <col min="5646" max="5888" width="9" style="301"/>
    <col min="5889" max="5889" width="30.875" style="301" customWidth="1"/>
    <col min="5890" max="5890" width="14.125" style="301" customWidth="1"/>
    <col min="5891" max="5891" width="14" style="301" customWidth="1"/>
    <col min="5892" max="5893" width="11.625" style="301" customWidth="1"/>
    <col min="5894" max="5894" width="11.5" style="301" customWidth="1"/>
    <col min="5895" max="5895" width="34.375" style="301" customWidth="1"/>
    <col min="5896" max="5896" width="12.75" style="301" customWidth="1"/>
    <col min="5897" max="5897" width="14.125" style="301" customWidth="1"/>
    <col min="5898" max="5898" width="15.625" style="301" customWidth="1"/>
    <col min="5899" max="5899" width="11.5" style="301" customWidth="1"/>
    <col min="5900" max="5900" width="12.875" style="301" customWidth="1"/>
    <col min="5901" max="5901" width="14.125" style="301" customWidth="1"/>
    <col min="5902" max="6144" width="9" style="301"/>
    <col min="6145" max="6145" width="30.875" style="301" customWidth="1"/>
    <col min="6146" max="6146" width="14.125" style="301" customWidth="1"/>
    <col min="6147" max="6147" width="14" style="301" customWidth="1"/>
    <col min="6148" max="6149" width="11.625" style="301" customWidth="1"/>
    <col min="6150" max="6150" width="11.5" style="301" customWidth="1"/>
    <col min="6151" max="6151" width="34.375" style="301" customWidth="1"/>
    <col min="6152" max="6152" width="12.75" style="301" customWidth="1"/>
    <col min="6153" max="6153" width="14.125" style="301" customWidth="1"/>
    <col min="6154" max="6154" width="15.625" style="301" customWidth="1"/>
    <col min="6155" max="6155" width="11.5" style="301" customWidth="1"/>
    <col min="6156" max="6156" width="12.875" style="301" customWidth="1"/>
    <col min="6157" max="6157" width="14.125" style="301" customWidth="1"/>
    <col min="6158" max="6400" width="9" style="301"/>
    <col min="6401" max="6401" width="30.875" style="301" customWidth="1"/>
    <col min="6402" max="6402" width="14.125" style="301" customWidth="1"/>
    <col min="6403" max="6403" width="14" style="301" customWidth="1"/>
    <col min="6404" max="6405" width="11.625" style="301" customWidth="1"/>
    <col min="6406" max="6406" width="11.5" style="301" customWidth="1"/>
    <col min="6407" max="6407" width="34.375" style="301" customWidth="1"/>
    <col min="6408" max="6408" width="12.75" style="301" customWidth="1"/>
    <col min="6409" max="6409" width="14.125" style="301" customWidth="1"/>
    <col min="6410" max="6410" width="15.625" style="301" customWidth="1"/>
    <col min="6411" max="6411" width="11.5" style="301" customWidth="1"/>
    <col min="6412" max="6412" width="12.875" style="301" customWidth="1"/>
    <col min="6413" max="6413" width="14.125" style="301" customWidth="1"/>
    <col min="6414" max="6656" width="9" style="301"/>
    <col min="6657" max="6657" width="30.875" style="301" customWidth="1"/>
    <col min="6658" max="6658" width="14.125" style="301" customWidth="1"/>
    <col min="6659" max="6659" width="14" style="301" customWidth="1"/>
    <col min="6660" max="6661" width="11.625" style="301" customWidth="1"/>
    <col min="6662" max="6662" width="11.5" style="301" customWidth="1"/>
    <col min="6663" max="6663" width="34.375" style="301" customWidth="1"/>
    <col min="6664" max="6664" width="12.75" style="301" customWidth="1"/>
    <col min="6665" max="6665" width="14.125" style="301" customWidth="1"/>
    <col min="6666" max="6666" width="15.625" style="301" customWidth="1"/>
    <col min="6667" max="6667" width="11.5" style="301" customWidth="1"/>
    <col min="6668" max="6668" width="12.875" style="301" customWidth="1"/>
    <col min="6669" max="6669" width="14.125" style="301" customWidth="1"/>
    <col min="6670" max="6912" width="9" style="301"/>
    <col min="6913" max="6913" width="30.875" style="301" customWidth="1"/>
    <col min="6914" max="6914" width="14.125" style="301" customWidth="1"/>
    <col min="6915" max="6915" width="14" style="301" customWidth="1"/>
    <col min="6916" max="6917" width="11.625" style="301" customWidth="1"/>
    <col min="6918" max="6918" width="11.5" style="301" customWidth="1"/>
    <col min="6919" max="6919" width="34.375" style="301" customWidth="1"/>
    <col min="6920" max="6920" width="12.75" style="301" customWidth="1"/>
    <col min="6921" max="6921" width="14.125" style="301" customWidth="1"/>
    <col min="6922" max="6922" width="15.625" style="301" customWidth="1"/>
    <col min="6923" max="6923" width="11.5" style="301" customWidth="1"/>
    <col min="6924" max="6924" width="12.875" style="301" customWidth="1"/>
    <col min="6925" max="6925" width="14.125" style="301" customWidth="1"/>
    <col min="6926" max="7168" width="9" style="301"/>
    <col min="7169" max="7169" width="30.875" style="301" customWidth="1"/>
    <col min="7170" max="7170" width="14.125" style="301" customWidth="1"/>
    <col min="7171" max="7171" width="14" style="301" customWidth="1"/>
    <col min="7172" max="7173" width="11.625" style="301" customWidth="1"/>
    <col min="7174" max="7174" width="11.5" style="301" customWidth="1"/>
    <col min="7175" max="7175" width="34.375" style="301" customWidth="1"/>
    <col min="7176" max="7176" width="12.75" style="301" customWidth="1"/>
    <col min="7177" max="7177" width="14.125" style="301" customWidth="1"/>
    <col min="7178" max="7178" width="15.625" style="301" customWidth="1"/>
    <col min="7179" max="7179" width="11.5" style="301" customWidth="1"/>
    <col min="7180" max="7180" width="12.875" style="301" customWidth="1"/>
    <col min="7181" max="7181" width="14.125" style="301" customWidth="1"/>
    <col min="7182" max="7424" width="9" style="301"/>
    <col min="7425" max="7425" width="30.875" style="301" customWidth="1"/>
    <col min="7426" max="7426" width="14.125" style="301" customWidth="1"/>
    <col min="7427" max="7427" width="14" style="301" customWidth="1"/>
    <col min="7428" max="7429" width="11.625" style="301" customWidth="1"/>
    <col min="7430" max="7430" width="11.5" style="301" customWidth="1"/>
    <col min="7431" max="7431" width="34.375" style="301" customWidth="1"/>
    <col min="7432" max="7432" width="12.75" style="301" customWidth="1"/>
    <col min="7433" max="7433" width="14.125" style="301" customWidth="1"/>
    <col min="7434" max="7434" width="15.625" style="301" customWidth="1"/>
    <col min="7435" max="7435" width="11.5" style="301" customWidth="1"/>
    <col min="7436" max="7436" width="12.875" style="301" customWidth="1"/>
    <col min="7437" max="7437" width="14.125" style="301" customWidth="1"/>
    <col min="7438" max="7680" width="9" style="301"/>
    <col min="7681" max="7681" width="30.875" style="301" customWidth="1"/>
    <col min="7682" max="7682" width="14.125" style="301" customWidth="1"/>
    <col min="7683" max="7683" width="14" style="301" customWidth="1"/>
    <col min="7684" max="7685" width="11.625" style="301" customWidth="1"/>
    <col min="7686" max="7686" width="11.5" style="301" customWidth="1"/>
    <col min="7687" max="7687" width="34.375" style="301" customWidth="1"/>
    <col min="7688" max="7688" width="12.75" style="301" customWidth="1"/>
    <col min="7689" max="7689" width="14.125" style="301" customWidth="1"/>
    <col min="7690" max="7690" width="15.625" style="301" customWidth="1"/>
    <col min="7691" max="7691" width="11.5" style="301" customWidth="1"/>
    <col min="7692" max="7692" width="12.875" style="301" customWidth="1"/>
    <col min="7693" max="7693" width="14.125" style="301" customWidth="1"/>
    <col min="7694" max="7936" width="9" style="301"/>
    <col min="7937" max="7937" width="30.875" style="301" customWidth="1"/>
    <col min="7938" max="7938" width="14.125" style="301" customWidth="1"/>
    <col min="7939" max="7939" width="14" style="301" customWidth="1"/>
    <col min="7940" max="7941" width="11.625" style="301" customWidth="1"/>
    <col min="7942" max="7942" width="11.5" style="301" customWidth="1"/>
    <col min="7943" max="7943" width="34.375" style="301" customWidth="1"/>
    <col min="7944" max="7944" width="12.75" style="301" customWidth="1"/>
    <col min="7945" max="7945" width="14.125" style="301" customWidth="1"/>
    <col min="7946" max="7946" width="15.625" style="301" customWidth="1"/>
    <col min="7947" max="7947" width="11.5" style="301" customWidth="1"/>
    <col min="7948" max="7948" width="12.875" style="301" customWidth="1"/>
    <col min="7949" max="7949" width="14.125" style="301" customWidth="1"/>
    <col min="7950" max="8192" width="9" style="301"/>
    <col min="8193" max="8193" width="30.875" style="301" customWidth="1"/>
    <col min="8194" max="8194" width="14.125" style="301" customWidth="1"/>
    <col min="8195" max="8195" width="14" style="301" customWidth="1"/>
    <col min="8196" max="8197" width="11.625" style="301" customWidth="1"/>
    <col min="8198" max="8198" width="11.5" style="301" customWidth="1"/>
    <col min="8199" max="8199" width="34.375" style="301" customWidth="1"/>
    <col min="8200" max="8200" width="12.75" style="301" customWidth="1"/>
    <col min="8201" max="8201" width="14.125" style="301" customWidth="1"/>
    <col min="8202" max="8202" width="15.625" style="301" customWidth="1"/>
    <col min="8203" max="8203" width="11.5" style="301" customWidth="1"/>
    <col min="8204" max="8204" width="12.875" style="301" customWidth="1"/>
    <col min="8205" max="8205" width="14.125" style="301" customWidth="1"/>
    <col min="8206" max="8448" width="9" style="301"/>
    <col min="8449" max="8449" width="30.875" style="301" customWidth="1"/>
    <col min="8450" max="8450" width="14.125" style="301" customWidth="1"/>
    <col min="8451" max="8451" width="14" style="301" customWidth="1"/>
    <col min="8452" max="8453" width="11.625" style="301" customWidth="1"/>
    <col min="8454" max="8454" width="11.5" style="301" customWidth="1"/>
    <col min="8455" max="8455" width="34.375" style="301" customWidth="1"/>
    <col min="8456" max="8456" width="12.75" style="301" customWidth="1"/>
    <col min="8457" max="8457" width="14.125" style="301" customWidth="1"/>
    <col min="8458" max="8458" width="15.625" style="301" customWidth="1"/>
    <col min="8459" max="8459" width="11.5" style="301" customWidth="1"/>
    <col min="8460" max="8460" width="12.875" style="301" customWidth="1"/>
    <col min="8461" max="8461" width="14.125" style="301" customWidth="1"/>
    <col min="8462" max="8704" width="9" style="301"/>
    <col min="8705" max="8705" width="30.875" style="301" customWidth="1"/>
    <col min="8706" max="8706" width="14.125" style="301" customWidth="1"/>
    <col min="8707" max="8707" width="14" style="301" customWidth="1"/>
    <col min="8708" max="8709" width="11.625" style="301" customWidth="1"/>
    <col min="8710" max="8710" width="11.5" style="301" customWidth="1"/>
    <col min="8711" max="8711" width="34.375" style="301" customWidth="1"/>
    <col min="8712" max="8712" width="12.75" style="301" customWidth="1"/>
    <col min="8713" max="8713" width="14.125" style="301" customWidth="1"/>
    <col min="8714" max="8714" width="15.625" style="301" customWidth="1"/>
    <col min="8715" max="8715" width="11.5" style="301" customWidth="1"/>
    <col min="8716" max="8716" width="12.875" style="301" customWidth="1"/>
    <col min="8717" max="8717" width="14.125" style="301" customWidth="1"/>
    <col min="8718" max="8960" width="9" style="301"/>
    <col min="8961" max="8961" width="30.875" style="301" customWidth="1"/>
    <col min="8962" max="8962" width="14.125" style="301" customWidth="1"/>
    <col min="8963" max="8963" width="14" style="301" customWidth="1"/>
    <col min="8964" max="8965" width="11.625" style="301" customWidth="1"/>
    <col min="8966" max="8966" width="11.5" style="301" customWidth="1"/>
    <col min="8967" max="8967" width="34.375" style="301" customWidth="1"/>
    <col min="8968" max="8968" width="12.75" style="301" customWidth="1"/>
    <col min="8969" max="8969" width="14.125" style="301" customWidth="1"/>
    <col min="8970" max="8970" width="15.625" style="301" customWidth="1"/>
    <col min="8971" max="8971" width="11.5" style="301" customWidth="1"/>
    <col min="8972" max="8972" width="12.875" style="301" customWidth="1"/>
    <col min="8973" max="8973" width="14.125" style="301" customWidth="1"/>
    <col min="8974" max="9216" width="9" style="301"/>
    <col min="9217" max="9217" width="30.875" style="301" customWidth="1"/>
    <col min="9218" max="9218" width="14.125" style="301" customWidth="1"/>
    <col min="9219" max="9219" width="14" style="301" customWidth="1"/>
    <col min="9220" max="9221" width="11.625" style="301" customWidth="1"/>
    <col min="9222" max="9222" width="11.5" style="301" customWidth="1"/>
    <col min="9223" max="9223" width="34.375" style="301" customWidth="1"/>
    <col min="9224" max="9224" width="12.75" style="301" customWidth="1"/>
    <col min="9225" max="9225" width="14.125" style="301" customWidth="1"/>
    <col min="9226" max="9226" width="15.625" style="301" customWidth="1"/>
    <col min="9227" max="9227" width="11.5" style="301" customWidth="1"/>
    <col min="9228" max="9228" width="12.875" style="301" customWidth="1"/>
    <col min="9229" max="9229" width="14.125" style="301" customWidth="1"/>
    <col min="9230" max="9472" width="9" style="301"/>
    <col min="9473" max="9473" width="30.875" style="301" customWidth="1"/>
    <col min="9474" max="9474" width="14.125" style="301" customWidth="1"/>
    <col min="9475" max="9475" width="14" style="301" customWidth="1"/>
    <col min="9476" max="9477" width="11.625" style="301" customWidth="1"/>
    <col min="9478" max="9478" width="11.5" style="301" customWidth="1"/>
    <col min="9479" max="9479" width="34.375" style="301" customWidth="1"/>
    <col min="9480" max="9480" width="12.75" style="301" customWidth="1"/>
    <col min="9481" max="9481" width="14.125" style="301" customWidth="1"/>
    <col min="9482" max="9482" width="15.625" style="301" customWidth="1"/>
    <col min="9483" max="9483" width="11.5" style="301" customWidth="1"/>
    <col min="9484" max="9484" width="12.875" style="301" customWidth="1"/>
    <col min="9485" max="9485" width="14.125" style="301" customWidth="1"/>
    <col min="9486" max="9728" width="9" style="301"/>
    <col min="9729" max="9729" width="30.875" style="301" customWidth="1"/>
    <col min="9730" max="9730" width="14.125" style="301" customWidth="1"/>
    <col min="9731" max="9731" width="14" style="301" customWidth="1"/>
    <col min="9732" max="9733" width="11.625" style="301" customWidth="1"/>
    <col min="9734" max="9734" width="11.5" style="301" customWidth="1"/>
    <col min="9735" max="9735" width="34.375" style="301" customWidth="1"/>
    <col min="9736" max="9736" width="12.75" style="301" customWidth="1"/>
    <col min="9737" max="9737" width="14.125" style="301" customWidth="1"/>
    <col min="9738" max="9738" width="15.625" style="301" customWidth="1"/>
    <col min="9739" max="9739" width="11.5" style="301" customWidth="1"/>
    <col min="9740" max="9740" width="12.875" style="301" customWidth="1"/>
    <col min="9741" max="9741" width="14.125" style="301" customWidth="1"/>
    <col min="9742" max="9984" width="9" style="301"/>
    <col min="9985" max="9985" width="30.875" style="301" customWidth="1"/>
    <col min="9986" max="9986" width="14.125" style="301" customWidth="1"/>
    <col min="9987" max="9987" width="14" style="301" customWidth="1"/>
    <col min="9988" max="9989" width="11.625" style="301" customWidth="1"/>
    <col min="9990" max="9990" width="11.5" style="301" customWidth="1"/>
    <col min="9991" max="9991" width="34.375" style="301" customWidth="1"/>
    <col min="9992" max="9992" width="12.75" style="301" customWidth="1"/>
    <col min="9993" max="9993" width="14.125" style="301" customWidth="1"/>
    <col min="9994" max="9994" width="15.625" style="301" customWidth="1"/>
    <col min="9995" max="9995" width="11.5" style="301" customWidth="1"/>
    <col min="9996" max="9996" width="12.875" style="301" customWidth="1"/>
    <col min="9997" max="9997" width="14.125" style="301" customWidth="1"/>
    <col min="9998" max="10240" width="9" style="301"/>
    <col min="10241" max="10241" width="30.875" style="301" customWidth="1"/>
    <col min="10242" max="10242" width="14.125" style="301" customWidth="1"/>
    <col min="10243" max="10243" width="14" style="301" customWidth="1"/>
    <col min="10244" max="10245" width="11.625" style="301" customWidth="1"/>
    <col min="10246" max="10246" width="11.5" style="301" customWidth="1"/>
    <col min="10247" max="10247" width="34.375" style="301" customWidth="1"/>
    <col min="10248" max="10248" width="12.75" style="301" customWidth="1"/>
    <col min="10249" max="10249" width="14.125" style="301" customWidth="1"/>
    <col min="10250" max="10250" width="15.625" style="301" customWidth="1"/>
    <col min="10251" max="10251" width="11.5" style="301" customWidth="1"/>
    <col min="10252" max="10252" width="12.875" style="301" customWidth="1"/>
    <col min="10253" max="10253" width="14.125" style="301" customWidth="1"/>
    <col min="10254" max="10496" width="9" style="301"/>
    <col min="10497" max="10497" width="30.875" style="301" customWidth="1"/>
    <col min="10498" max="10498" width="14.125" style="301" customWidth="1"/>
    <col min="10499" max="10499" width="14" style="301" customWidth="1"/>
    <col min="10500" max="10501" width="11.625" style="301" customWidth="1"/>
    <col min="10502" max="10502" width="11.5" style="301" customWidth="1"/>
    <col min="10503" max="10503" width="34.375" style="301" customWidth="1"/>
    <col min="10504" max="10504" width="12.75" style="301" customWidth="1"/>
    <col min="10505" max="10505" width="14.125" style="301" customWidth="1"/>
    <col min="10506" max="10506" width="15.625" style="301" customWidth="1"/>
    <col min="10507" max="10507" width="11.5" style="301" customWidth="1"/>
    <col min="10508" max="10508" width="12.875" style="301" customWidth="1"/>
    <col min="10509" max="10509" width="14.125" style="301" customWidth="1"/>
    <col min="10510" max="10752" width="9" style="301"/>
    <col min="10753" max="10753" width="30.875" style="301" customWidth="1"/>
    <col min="10754" max="10754" width="14.125" style="301" customWidth="1"/>
    <col min="10755" max="10755" width="14" style="301" customWidth="1"/>
    <col min="10756" max="10757" width="11.625" style="301" customWidth="1"/>
    <col min="10758" max="10758" width="11.5" style="301" customWidth="1"/>
    <col min="10759" max="10759" width="34.375" style="301" customWidth="1"/>
    <col min="10760" max="10760" width="12.75" style="301" customWidth="1"/>
    <col min="10761" max="10761" width="14.125" style="301" customWidth="1"/>
    <col min="10762" max="10762" width="15.625" style="301" customWidth="1"/>
    <col min="10763" max="10763" width="11.5" style="301" customWidth="1"/>
    <col min="10764" max="10764" width="12.875" style="301" customWidth="1"/>
    <col min="10765" max="10765" width="14.125" style="301" customWidth="1"/>
    <col min="10766" max="11008" width="9" style="301"/>
    <col min="11009" max="11009" width="30.875" style="301" customWidth="1"/>
    <col min="11010" max="11010" width="14.125" style="301" customWidth="1"/>
    <col min="11011" max="11011" width="14" style="301" customWidth="1"/>
    <col min="11012" max="11013" width="11.625" style="301" customWidth="1"/>
    <col min="11014" max="11014" width="11.5" style="301" customWidth="1"/>
    <col min="11015" max="11015" width="34.375" style="301" customWidth="1"/>
    <col min="11016" max="11016" width="12.75" style="301" customWidth="1"/>
    <col min="11017" max="11017" width="14.125" style="301" customWidth="1"/>
    <col min="11018" max="11018" width="15.625" style="301" customWidth="1"/>
    <col min="11019" max="11019" width="11.5" style="301" customWidth="1"/>
    <col min="11020" max="11020" width="12.875" style="301" customWidth="1"/>
    <col min="11021" max="11021" width="14.125" style="301" customWidth="1"/>
    <col min="11022" max="11264" width="9" style="301"/>
    <col min="11265" max="11265" width="30.875" style="301" customWidth="1"/>
    <col min="11266" max="11266" width="14.125" style="301" customWidth="1"/>
    <col min="11267" max="11267" width="14" style="301" customWidth="1"/>
    <col min="11268" max="11269" width="11.625" style="301" customWidth="1"/>
    <col min="11270" max="11270" width="11.5" style="301" customWidth="1"/>
    <col min="11271" max="11271" width="34.375" style="301" customWidth="1"/>
    <col min="11272" max="11272" width="12.75" style="301" customWidth="1"/>
    <col min="11273" max="11273" width="14.125" style="301" customWidth="1"/>
    <col min="11274" max="11274" width="15.625" style="301" customWidth="1"/>
    <col min="11275" max="11275" width="11.5" style="301" customWidth="1"/>
    <col min="11276" max="11276" width="12.875" style="301" customWidth="1"/>
    <col min="11277" max="11277" width="14.125" style="301" customWidth="1"/>
    <col min="11278" max="11520" width="9" style="301"/>
    <col min="11521" max="11521" width="30.875" style="301" customWidth="1"/>
    <col min="11522" max="11522" width="14.125" style="301" customWidth="1"/>
    <col min="11523" max="11523" width="14" style="301" customWidth="1"/>
    <col min="11524" max="11525" width="11.625" style="301" customWidth="1"/>
    <col min="11526" max="11526" width="11.5" style="301" customWidth="1"/>
    <col min="11527" max="11527" width="34.375" style="301" customWidth="1"/>
    <col min="11528" max="11528" width="12.75" style="301" customWidth="1"/>
    <col min="11529" max="11529" width="14.125" style="301" customWidth="1"/>
    <col min="11530" max="11530" width="15.625" style="301" customWidth="1"/>
    <col min="11531" max="11531" width="11.5" style="301" customWidth="1"/>
    <col min="11532" max="11532" width="12.875" style="301" customWidth="1"/>
    <col min="11533" max="11533" width="14.125" style="301" customWidth="1"/>
    <col min="11534" max="11776" width="9" style="301"/>
    <col min="11777" max="11777" width="30.875" style="301" customWidth="1"/>
    <col min="11778" max="11778" width="14.125" style="301" customWidth="1"/>
    <col min="11779" max="11779" width="14" style="301" customWidth="1"/>
    <col min="11780" max="11781" width="11.625" style="301" customWidth="1"/>
    <col min="11782" max="11782" width="11.5" style="301" customWidth="1"/>
    <col min="11783" max="11783" width="34.375" style="301" customWidth="1"/>
    <col min="11784" max="11784" width="12.75" style="301" customWidth="1"/>
    <col min="11785" max="11785" width="14.125" style="301" customWidth="1"/>
    <col min="11786" max="11786" width="15.625" style="301" customWidth="1"/>
    <col min="11787" max="11787" width="11.5" style="301" customWidth="1"/>
    <col min="11788" max="11788" width="12.875" style="301" customWidth="1"/>
    <col min="11789" max="11789" width="14.125" style="301" customWidth="1"/>
    <col min="11790" max="12032" width="9" style="301"/>
    <col min="12033" max="12033" width="30.875" style="301" customWidth="1"/>
    <col min="12034" max="12034" width="14.125" style="301" customWidth="1"/>
    <col min="12035" max="12035" width="14" style="301" customWidth="1"/>
    <col min="12036" max="12037" width="11.625" style="301" customWidth="1"/>
    <col min="12038" max="12038" width="11.5" style="301" customWidth="1"/>
    <col min="12039" max="12039" width="34.375" style="301" customWidth="1"/>
    <col min="12040" max="12040" width="12.75" style="301" customWidth="1"/>
    <col min="12041" max="12041" width="14.125" style="301" customWidth="1"/>
    <col min="12042" max="12042" width="15.625" style="301" customWidth="1"/>
    <col min="12043" max="12043" width="11.5" style="301" customWidth="1"/>
    <col min="12044" max="12044" width="12.875" style="301" customWidth="1"/>
    <col min="12045" max="12045" width="14.125" style="301" customWidth="1"/>
    <col min="12046" max="12288" width="9" style="301"/>
    <col min="12289" max="12289" width="30.875" style="301" customWidth="1"/>
    <col min="12290" max="12290" width="14.125" style="301" customWidth="1"/>
    <col min="12291" max="12291" width="14" style="301" customWidth="1"/>
    <col min="12292" max="12293" width="11.625" style="301" customWidth="1"/>
    <col min="12294" max="12294" width="11.5" style="301" customWidth="1"/>
    <col min="12295" max="12295" width="34.375" style="301" customWidth="1"/>
    <col min="12296" max="12296" width="12.75" style="301" customWidth="1"/>
    <col min="12297" max="12297" width="14.125" style="301" customWidth="1"/>
    <col min="12298" max="12298" width="15.625" style="301" customWidth="1"/>
    <col min="12299" max="12299" width="11.5" style="301" customWidth="1"/>
    <col min="12300" max="12300" width="12.875" style="301" customWidth="1"/>
    <col min="12301" max="12301" width="14.125" style="301" customWidth="1"/>
    <col min="12302" max="12544" width="9" style="301"/>
    <col min="12545" max="12545" width="30.875" style="301" customWidth="1"/>
    <col min="12546" max="12546" width="14.125" style="301" customWidth="1"/>
    <col min="12547" max="12547" width="14" style="301" customWidth="1"/>
    <col min="12548" max="12549" width="11.625" style="301" customWidth="1"/>
    <col min="12550" max="12550" width="11.5" style="301" customWidth="1"/>
    <col min="12551" max="12551" width="34.375" style="301" customWidth="1"/>
    <col min="12552" max="12552" width="12.75" style="301" customWidth="1"/>
    <col min="12553" max="12553" width="14.125" style="301" customWidth="1"/>
    <col min="12554" max="12554" width="15.625" style="301" customWidth="1"/>
    <col min="12555" max="12555" width="11.5" style="301" customWidth="1"/>
    <col min="12556" max="12556" width="12.875" style="301" customWidth="1"/>
    <col min="12557" max="12557" width="14.125" style="301" customWidth="1"/>
    <col min="12558" max="12800" width="9" style="301"/>
    <col min="12801" max="12801" width="30.875" style="301" customWidth="1"/>
    <col min="12802" max="12802" width="14.125" style="301" customWidth="1"/>
    <col min="12803" max="12803" width="14" style="301" customWidth="1"/>
    <col min="12804" max="12805" width="11.625" style="301" customWidth="1"/>
    <col min="12806" max="12806" width="11.5" style="301" customWidth="1"/>
    <col min="12807" max="12807" width="34.375" style="301" customWidth="1"/>
    <col min="12808" max="12808" width="12.75" style="301" customWidth="1"/>
    <col min="12809" max="12809" width="14.125" style="301" customWidth="1"/>
    <col min="12810" max="12810" width="15.625" style="301" customWidth="1"/>
    <col min="12811" max="12811" width="11.5" style="301" customWidth="1"/>
    <col min="12812" max="12812" width="12.875" style="301" customWidth="1"/>
    <col min="12813" max="12813" width="14.125" style="301" customWidth="1"/>
    <col min="12814" max="13056" width="9" style="301"/>
    <col min="13057" max="13057" width="30.875" style="301" customWidth="1"/>
    <col min="13058" max="13058" width="14.125" style="301" customWidth="1"/>
    <col min="13059" max="13059" width="14" style="301" customWidth="1"/>
    <col min="13060" max="13061" width="11.625" style="301" customWidth="1"/>
    <col min="13062" max="13062" width="11.5" style="301" customWidth="1"/>
    <col min="13063" max="13063" width="34.375" style="301" customWidth="1"/>
    <col min="13064" max="13064" width="12.75" style="301" customWidth="1"/>
    <col min="13065" max="13065" width="14.125" style="301" customWidth="1"/>
    <col min="13066" max="13066" width="15.625" style="301" customWidth="1"/>
    <col min="13067" max="13067" width="11.5" style="301" customWidth="1"/>
    <col min="13068" max="13068" width="12.875" style="301" customWidth="1"/>
    <col min="13069" max="13069" width="14.125" style="301" customWidth="1"/>
    <col min="13070" max="13312" width="9" style="301"/>
    <col min="13313" max="13313" width="30.875" style="301" customWidth="1"/>
    <col min="13314" max="13314" width="14.125" style="301" customWidth="1"/>
    <col min="13315" max="13315" width="14" style="301" customWidth="1"/>
    <col min="13316" max="13317" width="11.625" style="301" customWidth="1"/>
    <col min="13318" max="13318" width="11.5" style="301" customWidth="1"/>
    <col min="13319" max="13319" width="34.375" style="301" customWidth="1"/>
    <col min="13320" max="13320" width="12.75" style="301" customWidth="1"/>
    <col min="13321" max="13321" width="14.125" style="301" customWidth="1"/>
    <col min="13322" max="13322" width="15.625" style="301" customWidth="1"/>
    <col min="13323" max="13323" width="11.5" style="301" customWidth="1"/>
    <col min="13324" max="13324" width="12.875" style="301" customWidth="1"/>
    <col min="13325" max="13325" width="14.125" style="301" customWidth="1"/>
    <col min="13326" max="13568" width="9" style="301"/>
    <col min="13569" max="13569" width="30.875" style="301" customWidth="1"/>
    <col min="13570" max="13570" width="14.125" style="301" customWidth="1"/>
    <col min="13571" max="13571" width="14" style="301" customWidth="1"/>
    <col min="13572" max="13573" width="11.625" style="301" customWidth="1"/>
    <col min="13574" max="13574" width="11.5" style="301" customWidth="1"/>
    <col min="13575" max="13575" width="34.375" style="301" customWidth="1"/>
    <col min="13576" max="13576" width="12.75" style="301" customWidth="1"/>
    <col min="13577" max="13577" width="14.125" style="301" customWidth="1"/>
    <col min="13578" max="13578" width="15.625" style="301" customWidth="1"/>
    <col min="13579" max="13579" width="11.5" style="301" customWidth="1"/>
    <col min="13580" max="13580" width="12.875" style="301" customWidth="1"/>
    <col min="13581" max="13581" width="14.125" style="301" customWidth="1"/>
    <col min="13582" max="13824" width="9" style="301"/>
    <col min="13825" max="13825" width="30.875" style="301" customWidth="1"/>
    <col min="13826" max="13826" width="14.125" style="301" customWidth="1"/>
    <col min="13827" max="13827" width="14" style="301" customWidth="1"/>
    <col min="13828" max="13829" width="11.625" style="301" customWidth="1"/>
    <col min="13830" max="13830" width="11.5" style="301" customWidth="1"/>
    <col min="13831" max="13831" width="34.375" style="301" customWidth="1"/>
    <col min="13832" max="13832" width="12.75" style="301" customWidth="1"/>
    <col min="13833" max="13833" width="14.125" style="301" customWidth="1"/>
    <col min="13834" max="13834" width="15.625" style="301" customWidth="1"/>
    <col min="13835" max="13835" width="11.5" style="301" customWidth="1"/>
    <col min="13836" max="13836" width="12.875" style="301" customWidth="1"/>
    <col min="13837" max="13837" width="14.125" style="301" customWidth="1"/>
    <col min="13838" max="14080" width="9" style="301"/>
    <col min="14081" max="14081" width="30.875" style="301" customWidth="1"/>
    <col min="14082" max="14082" width="14.125" style="301" customWidth="1"/>
    <col min="14083" max="14083" width="14" style="301" customWidth="1"/>
    <col min="14084" max="14085" width="11.625" style="301" customWidth="1"/>
    <col min="14086" max="14086" width="11.5" style="301" customWidth="1"/>
    <col min="14087" max="14087" width="34.375" style="301" customWidth="1"/>
    <col min="14088" max="14088" width="12.75" style="301" customWidth="1"/>
    <col min="14089" max="14089" width="14.125" style="301" customWidth="1"/>
    <col min="14090" max="14090" width="15.625" style="301" customWidth="1"/>
    <col min="14091" max="14091" width="11.5" style="301" customWidth="1"/>
    <col min="14092" max="14092" width="12.875" style="301" customWidth="1"/>
    <col min="14093" max="14093" width="14.125" style="301" customWidth="1"/>
    <col min="14094" max="14336" width="9" style="301"/>
    <col min="14337" max="14337" width="30.875" style="301" customWidth="1"/>
    <col min="14338" max="14338" width="14.125" style="301" customWidth="1"/>
    <col min="14339" max="14339" width="14" style="301" customWidth="1"/>
    <col min="14340" max="14341" width="11.625" style="301" customWidth="1"/>
    <col min="14342" max="14342" width="11.5" style="301" customWidth="1"/>
    <col min="14343" max="14343" width="34.375" style="301" customWidth="1"/>
    <col min="14344" max="14344" width="12.75" style="301" customWidth="1"/>
    <col min="14345" max="14345" width="14.125" style="301" customWidth="1"/>
    <col min="14346" max="14346" width="15.625" style="301" customWidth="1"/>
    <col min="14347" max="14347" width="11.5" style="301" customWidth="1"/>
    <col min="14348" max="14348" width="12.875" style="301" customWidth="1"/>
    <col min="14349" max="14349" width="14.125" style="301" customWidth="1"/>
    <col min="14350" max="14592" width="9" style="301"/>
    <col min="14593" max="14593" width="30.875" style="301" customWidth="1"/>
    <col min="14594" max="14594" width="14.125" style="301" customWidth="1"/>
    <col min="14595" max="14595" width="14" style="301" customWidth="1"/>
    <col min="14596" max="14597" width="11.625" style="301" customWidth="1"/>
    <col min="14598" max="14598" width="11.5" style="301" customWidth="1"/>
    <col min="14599" max="14599" width="34.375" style="301" customWidth="1"/>
    <col min="14600" max="14600" width="12.75" style="301" customWidth="1"/>
    <col min="14601" max="14601" width="14.125" style="301" customWidth="1"/>
    <col min="14602" max="14602" width="15.625" style="301" customWidth="1"/>
    <col min="14603" max="14603" width="11.5" style="301" customWidth="1"/>
    <col min="14604" max="14604" width="12.875" style="301" customWidth="1"/>
    <col min="14605" max="14605" width="14.125" style="301" customWidth="1"/>
    <col min="14606" max="14848" width="9" style="301"/>
    <col min="14849" max="14849" width="30.875" style="301" customWidth="1"/>
    <col min="14850" max="14850" width="14.125" style="301" customWidth="1"/>
    <col min="14851" max="14851" width="14" style="301" customWidth="1"/>
    <col min="14852" max="14853" width="11.625" style="301" customWidth="1"/>
    <col min="14854" max="14854" width="11.5" style="301" customWidth="1"/>
    <col min="14855" max="14855" width="34.375" style="301" customWidth="1"/>
    <col min="14856" max="14856" width="12.75" style="301" customWidth="1"/>
    <col min="14857" max="14857" width="14.125" style="301" customWidth="1"/>
    <col min="14858" max="14858" width="15.625" style="301" customWidth="1"/>
    <col min="14859" max="14859" width="11.5" style="301" customWidth="1"/>
    <col min="14860" max="14860" width="12.875" style="301" customWidth="1"/>
    <col min="14861" max="14861" width="14.125" style="301" customWidth="1"/>
    <col min="14862" max="15104" width="9" style="301"/>
    <col min="15105" max="15105" width="30.875" style="301" customWidth="1"/>
    <col min="15106" max="15106" width="14.125" style="301" customWidth="1"/>
    <col min="15107" max="15107" width="14" style="301" customWidth="1"/>
    <col min="15108" max="15109" width="11.625" style="301" customWidth="1"/>
    <col min="15110" max="15110" width="11.5" style="301" customWidth="1"/>
    <col min="15111" max="15111" width="34.375" style="301" customWidth="1"/>
    <col min="15112" max="15112" width="12.75" style="301" customWidth="1"/>
    <col min="15113" max="15113" width="14.125" style="301" customWidth="1"/>
    <col min="15114" max="15114" width="15.625" style="301" customWidth="1"/>
    <col min="15115" max="15115" width="11.5" style="301" customWidth="1"/>
    <col min="15116" max="15116" width="12.875" style="301" customWidth="1"/>
    <col min="15117" max="15117" width="14.125" style="301" customWidth="1"/>
    <col min="15118" max="15360" width="9" style="301"/>
    <col min="15361" max="15361" width="30.875" style="301" customWidth="1"/>
    <col min="15362" max="15362" width="14.125" style="301" customWidth="1"/>
    <col min="15363" max="15363" width="14" style="301" customWidth="1"/>
    <col min="15364" max="15365" width="11.625" style="301" customWidth="1"/>
    <col min="15366" max="15366" width="11.5" style="301" customWidth="1"/>
    <col min="15367" max="15367" width="34.375" style="301" customWidth="1"/>
    <col min="15368" max="15368" width="12.75" style="301" customWidth="1"/>
    <col min="15369" max="15369" width="14.125" style="301" customWidth="1"/>
    <col min="15370" max="15370" width="15.625" style="301" customWidth="1"/>
    <col min="15371" max="15371" width="11.5" style="301" customWidth="1"/>
    <col min="15372" max="15372" width="12.875" style="301" customWidth="1"/>
    <col min="15373" max="15373" width="14.125" style="301" customWidth="1"/>
    <col min="15374" max="15616" width="9" style="301"/>
    <col min="15617" max="15617" width="30.875" style="301" customWidth="1"/>
    <col min="15618" max="15618" width="14.125" style="301" customWidth="1"/>
    <col min="15619" max="15619" width="14" style="301" customWidth="1"/>
    <col min="15620" max="15621" width="11.625" style="301" customWidth="1"/>
    <col min="15622" max="15622" width="11.5" style="301" customWidth="1"/>
    <col min="15623" max="15623" width="34.375" style="301" customWidth="1"/>
    <col min="15624" max="15624" width="12.75" style="301" customWidth="1"/>
    <col min="15625" max="15625" width="14.125" style="301" customWidth="1"/>
    <col min="15626" max="15626" width="15.625" style="301" customWidth="1"/>
    <col min="15627" max="15627" width="11.5" style="301" customWidth="1"/>
    <col min="15628" max="15628" width="12.875" style="301" customWidth="1"/>
    <col min="15629" max="15629" width="14.125" style="301" customWidth="1"/>
    <col min="15630" max="15872" width="9" style="301"/>
    <col min="15873" max="15873" width="30.875" style="301" customWidth="1"/>
    <col min="15874" max="15874" width="14.125" style="301" customWidth="1"/>
    <col min="15875" max="15875" width="14" style="301" customWidth="1"/>
    <col min="15876" max="15877" width="11.625" style="301" customWidth="1"/>
    <col min="15878" max="15878" width="11.5" style="301" customWidth="1"/>
    <col min="15879" max="15879" width="34.375" style="301" customWidth="1"/>
    <col min="15880" max="15880" width="12.75" style="301" customWidth="1"/>
    <col min="15881" max="15881" width="14.125" style="301" customWidth="1"/>
    <col min="15882" max="15882" width="15.625" style="301" customWidth="1"/>
    <col min="15883" max="15883" width="11.5" style="301" customWidth="1"/>
    <col min="15884" max="15884" width="12.875" style="301" customWidth="1"/>
    <col min="15885" max="15885" width="14.125" style="301" customWidth="1"/>
    <col min="15886" max="16128" width="9" style="301"/>
    <col min="16129" max="16129" width="30.875" style="301" customWidth="1"/>
    <col min="16130" max="16130" width="14.125" style="301" customWidth="1"/>
    <col min="16131" max="16131" width="14" style="301" customWidth="1"/>
    <col min="16132" max="16133" width="11.625" style="301" customWidth="1"/>
    <col min="16134" max="16134" width="11.5" style="301" customWidth="1"/>
    <col min="16135" max="16135" width="34.375" style="301" customWidth="1"/>
    <col min="16136" max="16136" width="12.75" style="301" customWidth="1"/>
    <col min="16137" max="16137" width="14.125" style="301" customWidth="1"/>
    <col min="16138" max="16138" width="15.625" style="301" customWidth="1"/>
    <col min="16139" max="16139" width="11.5" style="301" customWidth="1"/>
    <col min="16140" max="16140" width="12.875" style="301" customWidth="1"/>
    <col min="16141" max="16141" width="14.125" style="301" customWidth="1"/>
    <col min="16142" max="16384" width="9" style="301"/>
  </cols>
  <sheetData>
    <row r="1" s="298" customFormat="1" ht="12" customHeight="1" spans="1:13">
      <c r="A1" s="8" t="s">
        <v>218</v>
      </c>
      <c r="B1" s="305"/>
      <c r="C1" s="305"/>
      <c r="D1" s="306"/>
      <c r="E1" s="305"/>
      <c r="F1" s="307"/>
      <c r="I1" s="306"/>
      <c r="J1" s="306"/>
      <c r="K1" s="306"/>
      <c r="L1" s="307"/>
      <c r="M1" s="307"/>
    </row>
    <row r="2" s="299" customFormat="1" ht="21" customHeight="1" spans="1:13">
      <c r="A2" s="308" t="s">
        <v>219</v>
      </c>
      <c r="B2" s="308"/>
      <c r="C2" s="308"/>
      <c r="D2" s="308"/>
      <c r="E2" s="308"/>
      <c r="F2" s="308"/>
      <c r="G2" s="308"/>
      <c r="H2" s="308"/>
      <c r="I2" s="308"/>
      <c r="J2" s="308"/>
      <c r="K2" s="308"/>
      <c r="L2" s="308"/>
      <c r="M2" s="308"/>
    </row>
    <row r="3" s="298" customFormat="1" ht="12" customHeight="1" spans="2:13">
      <c r="B3" s="305"/>
      <c r="C3" s="305"/>
      <c r="D3" s="306"/>
      <c r="E3" s="305"/>
      <c r="F3" s="307"/>
      <c r="I3" s="306"/>
      <c r="J3" s="306"/>
      <c r="K3" s="306"/>
      <c r="L3" s="307"/>
      <c r="M3" s="340" t="s">
        <v>2</v>
      </c>
    </row>
    <row r="4" s="300" customFormat="1" ht="31.05" customHeight="1" spans="1:13">
      <c r="A4" s="309" t="s">
        <v>3</v>
      </c>
      <c r="B4" s="310" t="s">
        <v>99</v>
      </c>
      <c r="C4" s="310" t="s">
        <v>100</v>
      </c>
      <c r="D4" s="311" t="s">
        <v>137</v>
      </c>
      <c r="E4" s="310" t="s">
        <v>138</v>
      </c>
      <c r="F4" s="312" t="s">
        <v>163</v>
      </c>
      <c r="G4" s="313" t="s">
        <v>13</v>
      </c>
      <c r="H4" s="310" t="s">
        <v>103</v>
      </c>
      <c r="I4" s="310" t="s">
        <v>6</v>
      </c>
      <c r="J4" s="310" t="s">
        <v>100</v>
      </c>
      <c r="K4" s="311" t="s">
        <v>203</v>
      </c>
      <c r="L4" s="310" t="s">
        <v>220</v>
      </c>
      <c r="M4" s="341" t="s">
        <v>163</v>
      </c>
    </row>
    <row r="5" s="298" customFormat="1" ht="20" customHeight="1" spans="1:13">
      <c r="A5" s="314" t="s">
        <v>165</v>
      </c>
      <c r="B5" s="315">
        <f>SUM(B6:B14)</f>
        <v>1181071</v>
      </c>
      <c r="C5" s="315">
        <f>SUM(C6:C14)</f>
        <v>1229172</v>
      </c>
      <c r="D5" s="316">
        <f t="shared" ref="D5:D14" si="0">+E5/B5*100</f>
        <v>4.07265947601795</v>
      </c>
      <c r="E5" s="315">
        <f t="shared" ref="E5:E14" si="1">+C5-B5</f>
        <v>48101</v>
      </c>
      <c r="F5" s="317" t="s">
        <v>221</v>
      </c>
      <c r="G5" s="318" t="s">
        <v>167</v>
      </c>
      <c r="H5" s="315">
        <v>30</v>
      </c>
      <c r="I5" s="315">
        <v>30</v>
      </c>
      <c r="J5" s="315">
        <v>40</v>
      </c>
      <c r="K5" s="316">
        <v>33.3</v>
      </c>
      <c r="L5" s="342">
        <v>10</v>
      </c>
      <c r="M5" s="343" t="s">
        <v>222</v>
      </c>
    </row>
    <row r="6" s="298" customFormat="1" ht="20" customHeight="1" spans="1:13">
      <c r="A6" s="319" t="s">
        <v>169</v>
      </c>
      <c r="B6" s="315">
        <v>1086825</v>
      </c>
      <c r="C6" s="315">
        <v>1150000</v>
      </c>
      <c r="D6" s="316">
        <f t="shared" si="0"/>
        <v>5.81280334920525</v>
      </c>
      <c r="E6" s="315">
        <f t="shared" si="1"/>
        <v>63175</v>
      </c>
      <c r="F6" s="320"/>
      <c r="G6" s="318" t="s">
        <v>170</v>
      </c>
      <c r="H6" s="315"/>
      <c r="I6" s="315"/>
      <c r="J6" s="315"/>
      <c r="K6" s="316"/>
      <c r="L6" s="342"/>
      <c r="M6" s="344"/>
    </row>
    <row r="7" s="298" customFormat="1" ht="20" customHeight="1" spans="1:13">
      <c r="A7" s="319" t="s">
        <v>223</v>
      </c>
      <c r="B7" s="315"/>
      <c r="C7" s="315"/>
      <c r="D7" s="316"/>
      <c r="E7" s="315"/>
      <c r="F7" s="320"/>
      <c r="G7" s="318" t="s">
        <v>207</v>
      </c>
      <c r="H7" s="315"/>
      <c r="I7" s="315"/>
      <c r="J7" s="315"/>
      <c r="K7" s="316"/>
      <c r="L7" s="342"/>
      <c r="M7" s="344"/>
    </row>
    <row r="8" s="298" customFormat="1" ht="20" customHeight="1" spans="1:13">
      <c r="A8" s="319" t="s">
        <v>224</v>
      </c>
      <c r="B8" s="315">
        <v>7</v>
      </c>
      <c r="C8" s="315"/>
      <c r="D8" s="316"/>
      <c r="E8" s="315">
        <f t="shared" si="1"/>
        <v>-7</v>
      </c>
      <c r="F8" s="320"/>
      <c r="G8" s="318" t="s">
        <v>209</v>
      </c>
      <c r="H8" s="315">
        <v>297148</v>
      </c>
      <c r="I8" s="315">
        <v>931092</v>
      </c>
      <c r="J8" s="315">
        <v>470420</v>
      </c>
      <c r="K8" s="316">
        <f>+L8/H8*100</f>
        <v>58.3116830670238</v>
      </c>
      <c r="L8" s="342">
        <f>+J8-H8</f>
        <v>173272</v>
      </c>
      <c r="M8" s="344"/>
    </row>
    <row r="9" s="298" customFormat="1" ht="20" customHeight="1" spans="1:13">
      <c r="A9" s="319" t="s">
        <v>225</v>
      </c>
      <c r="B9" s="315">
        <v>46045</v>
      </c>
      <c r="C9" s="315">
        <v>42000</v>
      </c>
      <c r="D9" s="316">
        <f t="shared" si="0"/>
        <v>-8.78488435226409</v>
      </c>
      <c r="E9" s="315">
        <f t="shared" si="1"/>
        <v>-4045</v>
      </c>
      <c r="F9" s="320"/>
      <c r="G9" s="318" t="s">
        <v>211</v>
      </c>
      <c r="H9" s="315"/>
      <c r="I9" s="315"/>
      <c r="J9" s="315"/>
      <c r="K9" s="316"/>
      <c r="L9" s="342"/>
      <c r="M9" s="344"/>
    </row>
    <row r="10" s="298" customFormat="1" ht="20" customHeight="1" spans="1:13">
      <c r="A10" s="319" t="s">
        <v>226</v>
      </c>
      <c r="B10" s="315">
        <v>16814</v>
      </c>
      <c r="C10" s="315">
        <v>500</v>
      </c>
      <c r="D10" s="316">
        <v>-97</v>
      </c>
      <c r="E10" s="315">
        <f t="shared" si="1"/>
        <v>-16314</v>
      </c>
      <c r="F10" s="320"/>
      <c r="G10" s="318" t="s">
        <v>213</v>
      </c>
      <c r="H10" s="315">
        <v>17925</v>
      </c>
      <c r="I10" s="315">
        <v>17053</v>
      </c>
      <c r="J10" s="315">
        <v>2786</v>
      </c>
      <c r="K10" s="316">
        <f>+L10/H10*100</f>
        <v>-84.4574616457462</v>
      </c>
      <c r="L10" s="342">
        <f>+J10-H10</f>
        <v>-15139</v>
      </c>
      <c r="M10" s="344"/>
    </row>
    <row r="11" s="298" customFormat="1" ht="20" customHeight="1" spans="1:13">
      <c r="A11" s="319" t="s">
        <v>227</v>
      </c>
      <c r="B11" s="315">
        <v>18706</v>
      </c>
      <c r="C11" s="315">
        <v>25000</v>
      </c>
      <c r="D11" s="316">
        <f t="shared" si="0"/>
        <v>33.6469581952315</v>
      </c>
      <c r="E11" s="315">
        <f t="shared" si="1"/>
        <v>6294</v>
      </c>
      <c r="F11" s="320"/>
      <c r="G11" s="318" t="s">
        <v>215</v>
      </c>
      <c r="H11" s="315"/>
      <c r="I11" s="315"/>
      <c r="J11" s="315"/>
      <c r="K11" s="316"/>
      <c r="L11" s="342"/>
      <c r="M11" s="344"/>
    </row>
    <row r="12" s="298" customFormat="1" ht="20" customHeight="1" spans="1:13">
      <c r="A12" s="319" t="s">
        <v>228</v>
      </c>
      <c r="B12" s="315">
        <v>11550</v>
      </c>
      <c r="C12" s="315">
        <v>10298</v>
      </c>
      <c r="D12" s="316">
        <f t="shared" si="0"/>
        <v>-10.8398268398268</v>
      </c>
      <c r="E12" s="315">
        <f t="shared" si="1"/>
        <v>-1252</v>
      </c>
      <c r="F12" s="320"/>
      <c r="G12" s="318" t="s">
        <v>182</v>
      </c>
      <c r="H12" s="315">
        <v>21836</v>
      </c>
      <c r="I12" s="315">
        <v>28097</v>
      </c>
      <c r="J12" s="315">
        <v>42209</v>
      </c>
      <c r="K12" s="316">
        <f>+L12/H12*100</f>
        <v>93.30005495512</v>
      </c>
      <c r="L12" s="342">
        <f>+J12-H12</f>
        <v>20373</v>
      </c>
      <c r="M12" s="344"/>
    </row>
    <row r="13" s="298" customFormat="1" ht="20" customHeight="1" spans="1:13">
      <c r="A13" s="321" t="s">
        <v>229</v>
      </c>
      <c r="B13" s="315">
        <v>812</v>
      </c>
      <c r="C13" s="315">
        <v>750</v>
      </c>
      <c r="D13" s="316">
        <f t="shared" si="0"/>
        <v>-7.63546798029557</v>
      </c>
      <c r="E13" s="315">
        <f t="shared" si="1"/>
        <v>-62</v>
      </c>
      <c r="F13" s="320"/>
      <c r="G13" s="318" t="s">
        <v>184</v>
      </c>
      <c r="H13" s="315">
        <v>13924</v>
      </c>
      <c r="I13" s="315">
        <v>14293</v>
      </c>
      <c r="J13" s="315">
        <v>246923</v>
      </c>
      <c r="K13" s="316">
        <f>+L13/H13*100</f>
        <v>1673.36253950014</v>
      </c>
      <c r="L13" s="342">
        <f>+J13-H13</f>
        <v>232999</v>
      </c>
      <c r="M13" s="344"/>
    </row>
    <row r="14" s="298" customFormat="1" ht="20" customHeight="1" spans="1:13">
      <c r="A14" s="319" t="s">
        <v>230</v>
      </c>
      <c r="B14" s="315">
        <v>312</v>
      </c>
      <c r="C14" s="315">
        <v>624</v>
      </c>
      <c r="D14" s="316">
        <f t="shared" si="0"/>
        <v>100</v>
      </c>
      <c r="E14" s="315">
        <f t="shared" si="1"/>
        <v>312</v>
      </c>
      <c r="F14" s="320"/>
      <c r="G14" s="318"/>
      <c r="H14" s="322"/>
      <c r="I14" s="315"/>
      <c r="J14" s="315"/>
      <c r="K14" s="316"/>
      <c r="L14" s="342"/>
      <c r="M14" s="344"/>
    </row>
    <row r="15" s="298" customFormat="1" ht="20" customHeight="1" spans="1:13">
      <c r="A15" s="323"/>
      <c r="B15" s="315"/>
      <c r="C15" s="315"/>
      <c r="D15" s="316"/>
      <c r="E15" s="324"/>
      <c r="F15" s="320"/>
      <c r="G15" s="318"/>
      <c r="H15" s="322"/>
      <c r="I15" s="315"/>
      <c r="J15" s="315"/>
      <c r="K15" s="316"/>
      <c r="L15" s="342"/>
      <c r="M15" s="344"/>
    </row>
    <row r="16" s="298" customFormat="1" ht="20" customHeight="1" spans="1:13">
      <c r="A16" s="325" t="s">
        <v>59</v>
      </c>
      <c r="B16" s="315">
        <f>SUM(B5)</f>
        <v>1181071</v>
      </c>
      <c r="C16" s="315">
        <f>+C5</f>
        <v>1229172</v>
      </c>
      <c r="D16" s="316">
        <f>+E16/B16*100</f>
        <v>4.07265947601795</v>
      </c>
      <c r="E16" s="315">
        <f>+C16-B16</f>
        <v>48101</v>
      </c>
      <c r="F16" s="320"/>
      <c r="G16" s="326" t="s">
        <v>60</v>
      </c>
      <c r="H16" s="315">
        <f>SUM(H5:H15)</f>
        <v>350863</v>
      </c>
      <c r="I16" s="315">
        <f>SUM(I5:I15)</f>
        <v>990565</v>
      </c>
      <c r="J16" s="315">
        <f>SUM(J5:J15)</f>
        <v>762378</v>
      </c>
      <c r="K16" s="316">
        <f>+L16/H16*100</f>
        <v>117.286519239703</v>
      </c>
      <c r="L16" s="342">
        <f t="shared" ref="L16:L22" si="2">+J16-H16</f>
        <v>411515</v>
      </c>
      <c r="M16" s="344"/>
    </row>
    <row r="17" s="298" customFormat="1" ht="20" customHeight="1" spans="1:13">
      <c r="A17" s="321" t="s">
        <v>63</v>
      </c>
      <c r="B17" s="315">
        <v>12855</v>
      </c>
      <c r="C17" s="315">
        <v>9524</v>
      </c>
      <c r="D17" s="316"/>
      <c r="E17" s="315">
        <f>+C17-B17</f>
        <v>-3331</v>
      </c>
      <c r="F17" s="320"/>
      <c r="G17" s="318" t="s">
        <v>94</v>
      </c>
      <c r="H17" s="315">
        <v>41200</v>
      </c>
      <c r="I17" s="315">
        <v>310684</v>
      </c>
      <c r="J17" s="315">
        <v>271434</v>
      </c>
      <c r="K17" s="316"/>
      <c r="L17" s="342">
        <f t="shared" si="2"/>
        <v>230234</v>
      </c>
      <c r="M17" s="344"/>
    </row>
    <row r="18" s="298" customFormat="1" ht="20" customHeight="1" spans="1:13">
      <c r="A18" s="321" t="s">
        <v>65</v>
      </c>
      <c r="B18" s="315">
        <v>755800</v>
      </c>
      <c r="C18" s="315">
        <v>840206</v>
      </c>
      <c r="D18" s="316"/>
      <c r="E18" s="315">
        <f>+C18-B18</f>
        <v>84406</v>
      </c>
      <c r="F18" s="320"/>
      <c r="G18" s="318" t="s">
        <v>62</v>
      </c>
      <c r="H18" s="315"/>
      <c r="I18" s="315"/>
      <c r="J18" s="315"/>
      <c r="K18" s="316"/>
      <c r="L18" s="342"/>
      <c r="M18" s="344"/>
    </row>
    <row r="19" s="298" customFormat="1" ht="20" customHeight="1" spans="1:13">
      <c r="A19" s="321" t="s">
        <v>96</v>
      </c>
      <c r="B19" s="315"/>
      <c r="C19" s="315"/>
      <c r="D19" s="316"/>
      <c r="E19" s="327"/>
      <c r="F19" s="320"/>
      <c r="G19" s="318" t="s">
        <v>95</v>
      </c>
      <c r="H19" s="315"/>
      <c r="I19" s="315">
        <v>332900</v>
      </c>
      <c r="J19" s="315">
        <v>545500</v>
      </c>
      <c r="K19" s="316"/>
      <c r="L19" s="342">
        <v>545500</v>
      </c>
      <c r="M19" s="344"/>
    </row>
    <row r="20" s="298" customFormat="1" ht="20" customHeight="1" spans="1:13">
      <c r="A20" s="321" t="s">
        <v>69</v>
      </c>
      <c r="B20" s="315">
        <v>7086</v>
      </c>
      <c r="C20" s="315">
        <v>17209</v>
      </c>
      <c r="D20" s="316"/>
      <c r="E20" s="328">
        <v>10123</v>
      </c>
      <c r="F20" s="320"/>
      <c r="G20" s="318" t="s">
        <v>131</v>
      </c>
      <c r="H20" s="315"/>
      <c r="I20" s="315"/>
      <c r="J20" s="315">
        <v>14440</v>
      </c>
      <c r="K20" s="316"/>
      <c r="L20" s="342">
        <v>14440</v>
      </c>
      <c r="M20" s="344"/>
    </row>
    <row r="21" s="298" customFormat="1" ht="20" customHeight="1" spans="1:13">
      <c r="A21" s="329" t="s">
        <v>186</v>
      </c>
      <c r="B21" s="315">
        <v>91914</v>
      </c>
      <c r="C21" s="315">
        <v>13903</v>
      </c>
      <c r="D21" s="316"/>
      <c r="E21" s="315">
        <f>+C21-B21</f>
        <v>-78011</v>
      </c>
      <c r="F21" s="320"/>
      <c r="G21" s="318" t="s">
        <v>68</v>
      </c>
      <c r="H21" s="315">
        <v>250450</v>
      </c>
      <c r="I21" s="315">
        <v>382734</v>
      </c>
      <c r="J21" s="315">
        <v>516262</v>
      </c>
      <c r="K21" s="316"/>
      <c r="L21" s="342">
        <f t="shared" si="2"/>
        <v>265812</v>
      </c>
      <c r="M21" s="344"/>
    </row>
    <row r="22" s="298" customFormat="1" ht="20" customHeight="1" spans="1:13">
      <c r="A22" s="329"/>
      <c r="B22" s="315"/>
      <c r="C22" s="315"/>
      <c r="D22" s="316"/>
      <c r="E22" s="315"/>
      <c r="F22" s="320"/>
      <c r="G22" s="330" t="s">
        <v>187</v>
      </c>
      <c r="H22" s="315">
        <v>30</v>
      </c>
      <c r="I22" s="315"/>
      <c r="J22" s="315"/>
      <c r="K22" s="316"/>
      <c r="L22" s="342">
        <f t="shared" si="2"/>
        <v>-30</v>
      </c>
      <c r="M22" s="344"/>
    </row>
    <row r="23" s="298" customFormat="1" ht="20" customHeight="1" spans="1:13">
      <c r="A23" s="329"/>
      <c r="B23" s="315"/>
      <c r="C23" s="315"/>
      <c r="D23" s="316"/>
      <c r="E23" s="315"/>
      <c r="F23" s="320"/>
      <c r="G23" s="330"/>
      <c r="H23" s="331"/>
      <c r="I23" s="315"/>
      <c r="J23" s="315"/>
      <c r="K23" s="316"/>
      <c r="L23" s="342"/>
      <c r="M23" s="344"/>
    </row>
    <row r="24" s="298" customFormat="1" ht="20" customHeight="1" spans="1:13">
      <c r="A24" s="332" t="s">
        <v>78</v>
      </c>
      <c r="B24" s="333">
        <f>SUM(B16:B23)</f>
        <v>2048726</v>
      </c>
      <c r="C24" s="333">
        <f>SUM(C16:C23)</f>
        <v>2110014</v>
      </c>
      <c r="D24" s="334">
        <f>+E24/B24*100</f>
        <v>2.99151765536241</v>
      </c>
      <c r="E24" s="333">
        <f>+C24-B24</f>
        <v>61288</v>
      </c>
      <c r="F24" s="335"/>
      <c r="G24" s="336" t="s">
        <v>79</v>
      </c>
      <c r="H24" s="333">
        <f>SUM(H16:H23)</f>
        <v>642543</v>
      </c>
      <c r="I24" s="333">
        <f>SUM(I16:I23)</f>
        <v>2016883</v>
      </c>
      <c r="J24" s="333">
        <f>SUM(J16:J23)</f>
        <v>2110014</v>
      </c>
      <c r="K24" s="334">
        <f>+L24/H24*100</f>
        <v>228.384870740168</v>
      </c>
      <c r="L24" s="345">
        <f>+J24-H24</f>
        <v>1467471</v>
      </c>
      <c r="M24" s="346"/>
    </row>
    <row r="25" s="298" customFormat="1" ht="13.05" customHeight="1" spans="2:13">
      <c r="B25" s="305"/>
      <c r="C25" s="305"/>
      <c r="D25" s="337"/>
      <c r="E25" s="338"/>
      <c r="F25" s="307"/>
      <c r="G25" s="339"/>
      <c r="H25" s="339"/>
      <c r="I25" s="306"/>
      <c r="J25" s="306"/>
      <c r="K25" s="306"/>
      <c r="L25" s="307"/>
      <c r="M25" s="307"/>
    </row>
    <row r="26" s="298" customFormat="1" ht="13.05" customHeight="1" spans="2:13">
      <c r="B26" s="305"/>
      <c r="C26" s="305"/>
      <c r="D26" s="306"/>
      <c r="E26" s="305"/>
      <c r="F26" s="307"/>
      <c r="I26" s="306"/>
      <c r="J26" s="306"/>
      <c r="K26" s="306"/>
      <c r="L26" s="307"/>
      <c r="M26" s="307"/>
    </row>
    <row r="27" s="298" customFormat="1" ht="13.05" customHeight="1" spans="2:13">
      <c r="B27" s="305"/>
      <c r="C27" s="305"/>
      <c r="D27" s="306"/>
      <c r="E27" s="305"/>
      <c r="F27" s="307"/>
      <c r="I27" s="306"/>
      <c r="J27" s="306"/>
      <c r="K27" s="306"/>
      <c r="L27" s="307"/>
      <c r="M27" s="307"/>
    </row>
    <row r="28" s="298" customFormat="1" ht="13.05" customHeight="1" spans="2:13">
      <c r="B28" s="305"/>
      <c r="C28" s="305"/>
      <c r="D28" s="306"/>
      <c r="E28" s="305"/>
      <c r="F28" s="307"/>
      <c r="I28" s="306"/>
      <c r="J28" s="306"/>
      <c r="K28" s="306"/>
      <c r="L28" s="307"/>
      <c r="M28" s="307"/>
    </row>
    <row r="29" s="298" customFormat="1" ht="13.05" customHeight="1" spans="2:13">
      <c r="B29" s="305"/>
      <c r="C29" s="305"/>
      <c r="D29" s="306"/>
      <c r="E29" s="305"/>
      <c r="F29" s="307"/>
      <c r="I29" s="306"/>
      <c r="J29" s="306"/>
      <c r="K29" s="306"/>
      <c r="L29" s="307"/>
      <c r="M29" s="307"/>
    </row>
    <row r="30" s="298" customFormat="1" ht="13.05" customHeight="1" spans="2:13">
      <c r="B30" s="305"/>
      <c r="C30" s="305"/>
      <c r="D30" s="306"/>
      <c r="E30" s="305"/>
      <c r="F30" s="307"/>
      <c r="I30" s="306"/>
      <c r="J30" s="306"/>
      <c r="K30" s="306"/>
      <c r="L30" s="307"/>
      <c r="M30" s="307"/>
    </row>
    <row r="31" s="298" customFormat="1" ht="13.05" customHeight="1" spans="2:13">
      <c r="B31" s="305"/>
      <c r="C31" s="305"/>
      <c r="D31" s="306"/>
      <c r="E31" s="305"/>
      <c r="F31" s="307"/>
      <c r="I31" s="306"/>
      <c r="J31" s="306"/>
      <c r="K31" s="306"/>
      <c r="L31" s="307"/>
      <c r="M31" s="307"/>
    </row>
    <row r="32" s="298" customFormat="1" ht="13.05" customHeight="1" spans="2:13">
      <c r="B32" s="305"/>
      <c r="C32" s="305"/>
      <c r="D32" s="306"/>
      <c r="E32" s="305"/>
      <c r="F32" s="307"/>
      <c r="I32" s="306"/>
      <c r="J32" s="306"/>
      <c r="K32" s="306"/>
      <c r="L32" s="307"/>
      <c r="M32" s="307"/>
    </row>
    <row r="33" s="298" customFormat="1" ht="13.05" customHeight="1" spans="2:13">
      <c r="B33" s="305"/>
      <c r="C33" s="305"/>
      <c r="D33" s="306"/>
      <c r="E33" s="305"/>
      <c r="F33" s="307"/>
      <c r="I33" s="306"/>
      <c r="J33" s="306"/>
      <c r="K33" s="306"/>
      <c r="L33" s="307"/>
      <c r="M33" s="307"/>
    </row>
    <row r="34" s="298" customFormat="1" ht="13.05" customHeight="1" spans="2:13">
      <c r="B34" s="305"/>
      <c r="C34" s="305"/>
      <c r="D34" s="306"/>
      <c r="E34" s="305"/>
      <c r="F34" s="307"/>
      <c r="I34" s="306"/>
      <c r="J34" s="306"/>
      <c r="K34" s="306"/>
      <c r="L34" s="307"/>
      <c r="M34" s="307"/>
    </row>
    <row r="35" s="298" customFormat="1" ht="13.05" customHeight="1" spans="2:13">
      <c r="B35" s="305"/>
      <c r="C35" s="305"/>
      <c r="D35" s="306"/>
      <c r="E35" s="305"/>
      <c r="F35" s="307"/>
      <c r="I35" s="306"/>
      <c r="J35" s="306"/>
      <c r="K35" s="306"/>
      <c r="L35" s="307"/>
      <c r="M35" s="307"/>
    </row>
    <row r="36" s="298" customFormat="1" ht="13.05" customHeight="1" spans="2:13">
      <c r="B36" s="305"/>
      <c r="C36" s="305"/>
      <c r="D36" s="306"/>
      <c r="E36" s="305"/>
      <c r="F36" s="307"/>
      <c r="I36" s="306"/>
      <c r="J36" s="306"/>
      <c r="K36" s="306"/>
      <c r="L36" s="307"/>
      <c r="M36" s="307"/>
    </row>
    <row r="37" s="298" customFormat="1" ht="13.05" customHeight="1" spans="2:13">
      <c r="B37" s="305"/>
      <c r="C37" s="305"/>
      <c r="D37" s="306"/>
      <c r="E37" s="305"/>
      <c r="F37" s="307"/>
      <c r="I37" s="306"/>
      <c r="J37" s="306"/>
      <c r="K37" s="306"/>
      <c r="L37" s="307"/>
      <c r="M37" s="307"/>
    </row>
    <row r="38" s="298" customFormat="1" ht="13.05" customHeight="1" spans="2:13">
      <c r="B38" s="305"/>
      <c r="C38" s="305"/>
      <c r="D38" s="306"/>
      <c r="E38" s="305"/>
      <c r="F38" s="307"/>
      <c r="I38" s="306"/>
      <c r="J38" s="306"/>
      <c r="K38" s="306"/>
      <c r="L38" s="307"/>
      <c r="M38" s="307"/>
    </row>
    <row r="39" s="298" customFormat="1" ht="13.05" customHeight="1" spans="2:13">
      <c r="B39" s="305"/>
      <c r="C39" s="305"/>
      <c r="D39" s="306"/>
      <c r="E39" s="305"/>
      <c r="F39" s="307"/>
      <c r="I39" s="306"/>
      <c r="J39" s="306"/>
      <c r="K39" s="306"/>
      <c r="L39" s="307"/>
      <c r="M39" s="307"/>
    </row>
    <row r="40" s="298" customFormat="1" ht="13.05" customHeight="1" spans="2:13">
      <c r="B40" s="305"/>
      <c r="C40" s="305"/>
      <c r="D40" s="306"/>
      <c r="E40" s="305"/>
      <c r="F40" s="307"/>
      <c r="I40" s="306"/>
      <c r="J40" s="306"/>
      <c r="K40" s="306"/>
      <c r="L40" s="307"/>
      <c r="M40" s="307"/>
    </row>
    <row r="41" s="298" customFormat="1" ht="13.05" customHeight="1" spans="2:13">
      <c r="B41" s="305"/>
      <c r="C41" s="305"/>
      <c r="D41" s="306"/>
      <c r="E41" s="305"/>
      <c r="F41" s="307"/>
      <c r="I41" s="306"/>
      <c r="J41" s="306"/>
      <c r="K41" s="306"/>
      <c r="L41" s="307"/>
      <c r="M41" s="307"/>
    </row>
    <row r="42" s="298" customFormat="1" ht="13.05" customHeight="1" spans="2:13">
      <c r="B42" s="305"/>
      <c r="C42" s="305"/>
      <c r="D42" s="306"/>
      <c r="E42" s="305"/>
      <c r="F42" s="307"/>
      <c r="I42" s="306"/>
      <c r="J42" s="306"/>
      <c r="K42" s="306"/>
      <c r="L42" s="307"/>
      <c r="M42" s="307"/>
    </row>
    <row r="43" s="298" customFormat="1" ht="13.05" customHeight="1" spans="2:13">
      <c r="B43" s="305"/>
      <c r="C43" s="305"/>
      <c r="D43" s="306"/>
      <c r="E43" s="305"/>
      <c r="F43" s="307"/>
      <c r="I43" s="306"/>
      <c r="J43" s="306"/>
      <c r="K43" s="306"/>
      <c r="L43" s="307"/>
      <c r="M43" s="307"/>
    </row>
  </sheetData>
  <mergeCells count="3">
    <mergeCell ref="A2:M2"/>
    <mergeCell ref="F5:F24"/>
    <mergeCell ref="M5:M23"/>
  </mergeCells>
  <printOptions horizontalCentered="1"/>
  <pageMargins left="0.590277777777778" right="0.590277777777778" top="0.511805555555556" bottom="0.751388888888889" header="0" footer="0.46805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ys</Company>
  <Application>Microsoft Excel</Application>
  <HeadingPairs>
    <vt:vector size="2" baseType="variant">
      <vt:variant>
        <vt:lpstr>工作表</vt:lpstr>
      </vt:variant>
      <vt:variant>
        <vt:i4>15</vt:i4>
      </vt:variant>
    </vt:vector>
  </HeadingPairs>
  <TitlesOfParts>
    <vt:vector size="15" baseType="lpstr">
      <vt:lpstr>ZLVNYM</vt:lpstr>
      <vt:lpstr>2019年全市公共预算</vt:lpstr>
      <vt:lpstr>2019年市本级公共预算</vt:lpstr>
      <vt:lpstr>2020年全市公共预算</vt:lpstr>
      <vt:lpstr>2020年市本级公共预算</vt:lpstr>
      <vt:lpstr>2019年全市基金</vt:lpstr>
      <vt:lpstr>2019年市本级基金</vt:lpstr>
      <vt:lpstr>2020年全市基金</vt:lpstr>
      <vt:lpstr>2020年市本级基金</vt:lpstr>
      <vt:lpstr>2019年全市国资预算收支表 (2)</vt:lpstr>
      <vt:lpstr>2019年市本级国资预算收支表 (2)</vt:lpstr>
      <vt:lpstr>2020年全市国资预算收支表 (2)</vt:lpstr>
      <vt:lpstr>2020年市本级国资预算收支表 (2)</vt:lpstr>
      <vt:lpstr>2019年全市社保基金 (增加调整数)</vt:lpstr>
      <vt:lpstr>2020社保 (调减工伤数)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dc:creator>
  <cp:lastModifiedBy>Administrator</cp:lastModifiedBy>
  <dcterms:created xsi:type="dcterms:W3CDTF">2010-02-06T04:40:00Z</dcterms:created>
  <cp:lastPrinted>2020-03-13T09:19:00Z</cp:lastPrinted>
  <dcterms:modified xsi:type="dcterms:W3CDTF">2020-05-23T12:02:51Z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